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426"/>
  <workbookPr autoCompressPictures="0"/>
  <bookViews>
    <workbookView xWindow="-720" yWindow="-18580" windowWidth="25920" windowHeight="18120" activeTab="7"/>
  </bookViews>
  <sheets>
    <sheet name="exec archiv" sheetId="6" r:id="rId1"/>
    <sheet name="exec" sheetId="2" r:id="rId2"/>
    <sheet name="honorary" sheetId="3" r:id="rId3"/>
    <sheet name="Assoc" sheetId="4" r:id="rId4"/>
    <sheet name="Assoc-suppr" sheetId="7" r:id="rId5"/>
    <sheet name="Recap" sheetId="5" r:id="rId6"/>
    <sheet name="Point 2018" sheetId="8" r:id="rId7"/>
    <sheet name="point logos" sheetId="10" r:id="rId8"/>
  </sheets>
  <definedNames>
    <definedName name="_xlnm._FilterDatabase" localSheetId="3" hidden="1">Assoc!$A$2:$X$226</definedName>
    <definedName name="_xlnm._FilterDatabase" localSheetId="2" hidden="1">honorary!$B$3:$U$21</definedName>
    <definedName name="_xlnm._FilterDatabase" localSheetId="7" hidden="1">'point logos'!$A$1:$J$234</definedName>
    <definedName name="_Hlk508804147" localSheetId="3">Assoc!$M$23</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3" i="10" l="1"/>
  <c r="D3" i="10"/>
  <c r="H3" i="10"/>
  <c r="D220" i="10"/>
  <c r="C216" i="10"/>
  <c r="C217" i="10"/>
  <c r="C218" i="10"/>
  <c r="A3" i="10"/>
  <c r="A215" i="10"/>
  <c r="C219" i="10"/>
  <c r="C220" i="10"/>
  <c r="L220" i="4"/>
  <c r="C132" i="8"/>
  <c r="F132" i="8"/>
  <c r="D132" i="8"/>
  <c r="A4" i="3"/>
  <c r="C216" i="4"/>
  <c r="A6" i="3"/>
  <c r="A10" i="3"/>
  <c r="A12" i="3"/>
  <c r="A13" i="3"/>
  <c r="A14" i="3"/>
  <c r="A15" i="3"/>
  <c r="A17" i="3"/>
  <c r="A18" i="3"/>
  <c r="A19" i="3"/>
  <c r="A21" i="3"/>
  <c r="C217" i="4"/>
  <c r="C218" i="4"/>
  <c r="A3" i="4"/>
  <c r="A215" i="4"/>
  <c r="C219" i="4"/>
  <c r="C220" i="4"/>
  <c r="D218" i="4"/>
  <c r="X113" i="4"/>
  <c r="X85" i="4"/>
  <c r="X87" i="4"/>
  <c r="X92" i="4"/>
  <c r="X99" i="4"/>
  <c r="X107" i="4"/>
  <c r="X109" i="4"/>
  <c r="X110" i="4"/>
  <c r="X111" i="4"/>
  <c r="X118" i="4"/>
  <c r="Z129" i="4"/>
  <c r="Z128" i="4"/>
  <c r="U12" i="2"/>
  <c r="A4" i="2"/>
  <c r="Z127" i="4"/>
  <c r="Z121" i="4"/>
  <c r="Z124" i="4"/>
  <c r="Z120" i="4"/>
  <c r="Z117" i="4"/>
  <c r="A12" i="6"/>
  <c r="A13" i="6"/>
  <c r="A14" i="6"/>
  <c r="A15" i="6"/>
  <c r="A16" i="6"/>
  <c r="A17" i="6"/>
  <c r="A18" i="6"/>
  <c r="A19" i="6"/>
  <c r="A20" i="6"/>
  <c r="A21" i="6"/>
  <c r="A22" i="6"/>
  <c r="A23" i="6"/>
  <c r="A24" i="6"/>
  <c r="A25" i="6"/>
  <c r="A26" i="6"/>
  <c r="E11" i="6"/>
  <c r="E12" i="6"/>
  <c r="E13" i="6"/>
  <c r="E14" i="6"/>
  <c r="E15" i="6"/>
  <c r="E16" i="6"/>
  <c r="E17" i="6"/>
  <c r="E18" i="6"/>
  <c r="E19" i="6"/>
  <c r="E20" i="6"/>
  <c r="E21" i="6"/>
  <c r="E22" i="6"/>
  <c r="E23" i="6"/>
  <c r="E24" i="6"/>
  <c r="E25" i="6"/>
  <c r="E26" i="6"/>
  <c r="E27" i="6"/>
  <c r="P8" i="6"/>
  <c r="P7" i="6"/>
  <c r="P6" i="6"/>
  <c r="Z109" i="4"/>
  <c r="Z92" i="4"/>
  <c r="Z113" i="4"/>
  <c r="Z107" i="4"/>
  <c r="Z87" i="4"/>
  <c r="Z85" i="4"/>
  <c r="Z222" i="4"/>
  <c r="AB229" i="4"/>
  <c r="AB228" i="4"/>
  <c r="AB226" i="4"/>
  <c r="AB227" i="4"/>
  <c r="AB225" i="4"/>
  <c r="Z226" i="4"/>
  <c r="Z227" i="4"/>
  <c r="Z225" i="4"/>
  <c r="AB219" i="4"/>
  <c r="AB220" i="4"/>
  <c r="AB221" i="4"/>
  <c r="AB222" i="4"/>
  <c r="AB223" i="4"/>
  <c r="AB224" i="4"/>
  <c r="AB215" i="4"/>
  <c r="Z219" i="4"/>
  <c r="Z220" i="4"/>
  <c r="Z221" i="4"/>
  <c r="Z223" i="4"/>
  <c r="Z224" i="4"/>
  <c r="Z215" i="4"/>
</calcChain>
</file>

<file path=xl/comments1.xml><?xml version="1.0" encoding="utf-8"?>
<comments xmlns="http://schemas.openxmlformats.org/spreadsheetml/2006/main">
  <authors>
    <author>Monique Bonnin</author>
  </authors>
  <commentList>
    <comment ref="G22" authorId="0">
      <text>
        <r>
          <rPr>
            <b/>
            <sz val="11"/>
            <color indexed="81"/>
            <rFont val="Tahoma"/>
            <family val="2"/>
          </rPr>
          <t>Monique Bonnin:</t>
        </r>
        <r>
          <rPr>
            <sz val="11"/>
            <color indexed="81"/>
            <rFont val="Tahoma"/>
            <family val="2"/>
          </rPr>
          <t xml:space="preserve">
modif du logo</t>
        </r>
      </text>
    </comment>
  </commentList>
</comments>
</file>

<file path=xl/comments2.xml><?xml version="1.0" encoding="utf-8"?>
<comments xmlns="http://schemas.openxmlformats.org/spreadsheetml/2006/main">
  <authors>
    <author>monik</author>
    <author>Monique Bonnin</author>
  </authors>
  <commentList>
    <comment ref="I13" authorId="0">
      <text>
        <r>
          <rPr>
            <b/>
            <sz val="9"/>
            <color indexed="81"/>
            <rFont val="Tahoma"/>
            <family val="2"/>
          </rPr>
          <t>Modif</t>
        </r>
        <r>
          <rPr>
            <sz val="9"/>
            <color indexed="81"/>
            <rFont val="Tahoma"/>
            <family val="2"/>
          </rPr>
          <t xml:space="preserve">
4/3/15 libellé Fr et En</t>
        </r>
      </text>
    </comment>
    <comment ref="J13" authorId="0">
      <text>
        <r>
          <rPr>
            <b/>
            <sz val="9"/>
            <color indexed="81"/>
            <rFont val="Tahoma"/>
            <family val="2"/>
          </rPr>
          <t>Modif</t>
        </r>
        <r>
          <rPr>
            <sz val="9"/>
            <color indexed="81"/>
            <rFont val="Tahoma"/>
            <family val="2"/>
          </rPr>
          <t xml:space="preserve">
4/3/15 libellé Fr et En</t>
        </r>
      </text>
    </comment>
    <comment ref="O13" authorId="0">
      <text>
        <r>
          <rPr>
            <b/>
            <sz val="9"/>
            <color indexed="81"/>
            <rFont val="Tahoma"/>
            <family val="2"/>
          </rPr>
          <t xml:space="preserve">ancien texte:
</t>
        </r>
        <r>
          <rPr>
            <sz val="9"/>
            <color indexed="81"/>
            <rFont val="Tahoma"/>
            <family val="2"/>
          </rPr>
          <t xml:space="preserve">Ressources et services pour l’innovation dans les technologies avancées de production
</t>
        </r>
      </text>
    </comment>
    <comment ref="P15" authorId="1">
      <text>
        <r>
          <rPr>
            <b/>
            <sz val="11"/>
            <color indexed="81"/>
            <rFont val="Tahoma"/>
            <family val="2"/>
          </rPr>
          <t>Pour la future versions espagnole</t>
        </r>
        <r>
          <rPr>
            <sz val="11"/>
            <color indexed="81"/>
            <rFont val="Tahoma"/>
            <family val="2"/>
          </rPr>
          <t xml:space="preserve">
</t>
        </r>
      </text>
    </comment>
    <comment ref="P21" authorId="1">
      <text>
        <r>
          <rPr>
            <b/>
            <sz val="11"/>
            <color indexed="81"/>
            <rFont val="Tahoma"/>
            <family val="2"/>
          </rPr>
          <t xml:space="preserve">pour future version espagnole
</t>
        </r>
        <r>
          <rPr>
            <sz val="11"/>
            <color indexed="81"/>
            <rFont val="Tahoma"/>
            <family val="2"/>
          </rPr>
          <t xml:space="preserve">
</t>
        </r>
      </text>
    </comment>
  </commentList>
</comments>
</file>

<file path=xl/comments3.xml><?xml version="1.0" encoding="utf-8"?>
<comments xmlns="http://schemas.openxmlformats.org/spreadsheetml/2006/main">
  <authors>
    <author>Monique Bonnin</author>
    <author>monik</author>
  </authors>
  <commentList>
    <comment ref="A8" authorId="0">
      <text>
        <r>
          <rPr>
            <b/>
            <sz val="9"/>
            <color indexed="81"/>
            <rFont val="Tahoma"/>
            <family val="2"/>
          </rPr>
          <t>changer le nom GIE (Groupe AD Industrie)au lieu de AD Industrie</t>
        </r>
        <r>
          <rPr>
            <sz val="9"/>
            <color indexed="81"/>
            <rFont val="Tahoma"/>
            <family val="2"/>
          </rPr>
          <t xml:space="preserve">
</t>
        </r>
      </text>
    </comment>
    <comment ref="A10" authorId="0">
      <text>
        <r>
          <rPr>
            <b/>
            <sz val="9"/>
            <color indexed="81"/>
            <rFont val="Calibri"/>
            <family val="2"/>
          </rPr>
          <t>Monique Bonnin:</t>
        </r>
        <r>
          <rPr>
            <sz val="9"/>
            <color indexed="81"/>
            <rFont val="Calibri"/>
            <family val="2"/>
          </rPr>
          <t xml:space="preserve">
Morocco</t>
        </r>
      </text>
    </comment>
    <comment ref="O14" authorId="1">
      <text>
        <r>
          <rPr>
            <b/>
            <sz val="9"/>
            <color indexed="81"/>
            <rFont val="Tahoma"/>
            <family val="2"/>
          </rPr>
          <t>monik:</t>
        </r>
        <r>
          <rPr>
            <sz val="9"/>
            <color indexed="81"/>
            <rFont val="Tahoma"/>
            <family val="2"/>
          </rPr>
          <t xml:space="preserve">
Dans NL25 : AEROERV a été mis au lieu de aeroserv</t>
        </r>
      </text>
    </comment>
    <comment ref="L46" authorId="1">
      <text>
        <r>
          <rPr>
            <b/>
            <sz val="9"/>
            <color indexed="81"/>
            <rFont val="Tahoma"/>
            <family val="2"/>
          </rPr>
          <t>monik:</t>
        </r>
        <r>
          <rPr>
            <sz val="9"/>
            <color indexed="81"/>
            <rFont val="Tahoma"/>
            <family val="2"/>
          </rPr>
          <t xml:space="preserve">
Pris sur leur site
modif logo mars 17</t>
        </r>
      </text>
    </comment>
    <comment ref="C70" authorId="1">
      <text>
        <r>
          <rPr>
            <b/>
            <sz val="9"/>
            <color indexed="81"/>
            <rFont val="Tahoma"/>
            <family val="2"/>
          </rPr>
          <t>monik:</t>
        </r>
        <r>
          <rPr>
            <sz val="9"/>
            <color indexed="81"/>
            <rFont val="Tahoma"/>
            <family val="2"/>
          </rPr>
          <t xml:space="preserve">
Groupe Europeen</t>
        </r>
      </text>
    </comment>
    <comment ref="M70" authorId="1">
      <text>
        <r>
          <rPr>
            <b/>
            <sz val="9"/>
            <color indexed="81"/>
            <rFont val="Tahoma"/>
            <family val="2"/>
          </rPr>
          <t>monik:</t>
        </r>
        <r>
          <rPr>
            <sz val="9"/>
            <color indexed="81"/>
            <rFont val="Tahoma"/>
            <family val="2"/>
          </rPr>
          <t xml:space="preserve">
www.gepcb.com ancien site</t>
        </r>
      </text>
    </comment>
    <comment ref="D97" authorId="1">
      <text>
        <r>
          <rPr>
            <b/>
            <sz val="9"/>
            <color indexed="81"/>
            <rFont val="Tahoma"/>
            <family val="2"/>
          </rPr>
          <t>ajout site web</t>
        </r>
        <r>
          <rPr>
            <sz val="9"/>
            <color indexed="81"/>
            <rFont val="Tahoma"/>
            <family val="2"/>
          </rPr>
          <t xml:space="preserve">
</t>
        </r>
      </text>
    </comment>
    <comment ref="A109" authorId="1">
      <text>
        <r>
          <rPr>
            <b/>
            <sz val="9"/>
            <color indexed="81"/>
            <rFont val="Tahoma"/>
            <family val="2"/>
          </rPr>
          <t>INDEMEC PROJECT</t>
        </r>
        <r>
          <rPr>
            <sz val="9"/>
            <color indexed="81"/>
            <rFont val="Tahoma"/>
            <family val="2"/>
          </rPr>
          <t xml:space="preserve">
 (grupo HEDISA)</t>
        </r>
      </text>
    </comment>
    <comment ref="M126" authorId="0">
      <text>
        <r>
          <rPr>
            <b/>
            <sz val="9"/>
            <color indexed="81"/>
            <rFont val="Calibri"/>
            <family val="2"/>
          </rPr>
          <t>Monique Bonnin:</t>
        </r>
        <r>
          <rPr>
            <sz val="9"/>
            <color indexed="81"/>
            <rFont val="Calibri"/>
            <family val="2"/>
          </rPr>
          <t xml:space="preserve">
ex  www.raytheon.com</t>
        </r>
      </text>
    </comment>
    <comment ref="N136" authorId="0">
      <text>
        <r>
          <rPr>
            <b/>
            <sz val="9"/>
            <color indexed="81"/>
            <rFont val="Calibri"/>
            <family val="2"/>
          </rPr>
          <t>ancien des criptif en EN pour le site de PESSAC</t>
        </r>
      </text>
    </comment>
    <comment ref="L138" authorId="1">
      <text>
        <r>
          <rPr>
            <b/>
            <sz val="9"/>
            <color indexed="81"/>
            <rFont val="Tahoma"/>
            <family val="2"/>
          </rPr>
          <t>monik:</t>
        </r>
        <r>
          <rPr>
            <sz val="9"/>
            <color indexed="81"/>
            <rFont val="Tahoma"/>
            <family val="2"/>
          </rPr>
          <t xml:space="preserve">
Le logo fourni est different du logo sur le site</t>
        </r>
      </text>
    </comment>
    <comment ref="M138" authorId="1">
      <text>
        <r>
          <rPr>
            <b/>
            <sz val="9"/>
            <color indexed="81"/>
            <rFont val="Tahoma"/>
            <family val="2"/>
          </rPr>
          <t>site en construction. La page «mecaprec.com » correspond à une autre entreprise homonyme,  « l’atelier Mecaprec » qui se trouve dans une autre ville.</t>
        </r>
      </text>
    </comment>
    <comment ref="O138" authorId="0">
      <text>
        <r>
          <rPr>
            <b/>
            <sz val="11"/>
            <color indexed="81"/>
            <rFont val="Tahoma"/>
            <family val="2"/>
          </rPr>
          <t>Logo modifié le 5 aout suite erreur de Logo</t>
        </r>
        <r>
          <rPr>
            <sz val="11"/>
            <color indexed="81"/>
            <rFont val="Tahoma"/>
            <family val="2"/>
          </rPr>
          <t xml:space="preserve">
</t>
        </r>
      </text>
    </comment>
    <comment ref="A157" authorId="1">
      <text>
        <r>
          <rPr>
            <b/>
            <sz val="9"/>
            <color indexed="81"/>
            <rFont val="Tahoma"/>
            <family val="2"/>
          </rPr>
          <t>monik:</t>
        </r>
        <r>
          <rPr>
            <sz val="9"/>
            <color indexed="81"/>
            <rFont val="Tahoma"/>
            <family val="2"/>
          </rPr>
          <t xml:space="preserve">
filiale Hutchinson</t>
        </r>
      </text>
    </comment>
    <comment ref="M169" authorId="1">
      <text>
        <r>
          <rPr>
            <b/>
            <sz val="9"/>
            <color indexed="81"/>
            <rFont val="Tahoma"/>
            <family val="2"/>
          </rPr>
          <t>monik:</t>
        </r>
        <r>
          <rPr>
            <sz val="9"/>
            <color indexed="81"/>
            <rFont val="Tahoma"/>
            <family val="2"/>
          </rPr>
          <t xml:space="preserve">
Pb certificat non sécurisé sur ce site</t>
        </r>
      </text>
    </comment>
    <comment ref="M179" authorId="0">
      <text>
        <r>
          <rPr>
            <b/>
            <sz val="9"/>
            <color indexed="81"/>
            <rFont val="Calibri"/>
            <family val="2"/>
          </rPr>
          <t>ancien site : http://www.sibisa.fr/</t>
        </r>
        <r>
          <rPr>
            <sz val="9"/>
            <color indexed="81"/>
            <rFont val="Calibri"/>
            <family val="2"/>
          </rPr>
          <t xml:space="preserve">
</t>
        </r>
      </text>
    </comment>
    <comment ref="A180" authorId="0">
      <text>
        <r>
          <rPr>
            <sz val="11"/>
            <color indexed="81"/>
            <rFont val="Tahoma"/>
            <family val="2"/>
          </rPr>
          <t xml:space="preserve">
Marocco</t>
        </r>
      </text>
    </comment>
    <comment ref="O210" authorId="0">
      <text>
        <r>
          <rPr>
            <sz val="9"/>
            <color indexed="81"/>
            <rFont val="Calibri"/>
            <family val="2"/>
          </rPr>
          <t xml:space="preserve">
A été annoncé dans NL34 sous le nom de ALTARIVA</t>
        </r>
      </text>
    </comment>
  </commentList>
</comments>
</file>

<file path=xl/comments4.xml><?xml version="1.0" encoding="utf-8"?>
<comments xmlns="http://schemas.openxmlformats.org/spreadsheetml/2006/main">
  <authors>
    <author>Monique Bonnin</author>
  </authors>
  <commentList>
    <comment ref="C6" authorId="0">
      <text>
        <r>
          <rPr>
            <b/>
            <sz val="11"/>
            <color indexed="81"/>
            <rFont val="Tahoma"/>
            <family val="2"/>
          </rPr>
          <t>ancien site http://www.lacroix-electronics.fr</t>
        </r>
        <r>
          <rPr>
            <sz val="11"/>
            <color indexed="81"/>
            <rFont val="Tahoma"/>
            <family val="2"/>
          </rPr>
          <t xml:space="preserve">
</t>
        </r>
      </text>
    </comment>
  </commentList>
</comments>
</file>

<file path=xl/comments5.xml><?xml version="1.0" encoding="utf-8"?>
<comments xmlns="http://schemas.openxmlformats.org/spreadsheetml/2006/main">
  <authors>
    <author>Monique Bonnin</author>
    <author>monik</author>
  </authors>
  <commentList>
    <comment ref="F4" authorId="0">
      <text>
        <r>
          <rPr>
            <b/>
            <sz val="9"/>
            <color indexed="81"/>
            <rFont val="Tahoma"/>
            <family val="2"/>
          </rPr>
          <t>changer le nom GIE (Groupe AD Industrie)au lieu de AD Industrie</t>
        </r>
        <r>
          <rPr>
            <sz val="9"/>
            <color indexed="81"/>
            <rFont val="Tahoma"/>
            <family val="2"/>
          </rPr>
          <t xml:space="preserve">
</t>
        </r>
      </text>
    </comment>
    <comment ref="G18" authorId="1">
      <text>
        <r>
          <rPr>
            <b/>
            <sz val="9"/>
            <color indexed="81"/>
            <rFont val="Tahoma"/>
            <family val="2"/>
          </rPr>
          <t>INDEMEC PROJECT</t>
        </r>
        <r>
          <rPr>
            <sz val="9"/>
            <color indexed="81"/>
            <rFont val="Tahoma"/>
            <family val="2"/>
          </rPr>
          <t xml:space="preserve">
 (grupo HEDISA)</t>
        </r>
      </text>
    </comment>
    <comment ref="D80" authorId="1">
      <text>
        <r>
          <rPr>
            <b/>
            <sz val="9"/>
            <color indexed="81"/>
            <rFont val="Tahoma"/>
            <family val="2"/>
          </rPr>
          <t>INDEMEC PROJECT</t>
        </r>
        <r>
          <rPr>
            <sz val="9"/>
            <color indexed="81"/>
            <rFont val="Tahoma"/>
            <family val="2"/>
          </rPr>
          <t xml:space="preserve">
 (grupo HEDISA)</t>
        </r>
      </text>
    </comment>
    <comment ref="F92" authorId="1">
      <text>
        <r>
          <rPr>
            <b/>
            <sz val="9"/>
            <color indexed="81"/>
            <rFont val="Tahoma"/>
            <family val="2"/>
          </rPr>
          <t>monik:</t>
        </r>
        <r>
          <rPr>
            <sz val="9"/>
            <color indexed="81"/>
            <rFont val="Tahoma"/>
            <family val="2"/>
          </rPr>
          <t xml:space="preserve">
filiale Hutchinson</t>
        </r>
      </text>
    </comment>
    <comment ref="D124" authorId="1">
      <text>
        <r>
          <rPr>
            <b/>
            <sz val="9"/>
            <color indexed="81"/>
            <rFont val="Tahoma"/>
            <family val="2"/>
          </rPr>
          <t>monik:</t>
        </r>
        <r>
          <rPr>
            <sz val="9"/>
            <color indexed="81"/>
            <rFont val="Tahoma"/>
            <family val="2"/>
          </rPr>
          <t xml:space="preserve">
filiale Hutchinson</t>
        </r>
      </text>
    </comment>
    <comment ref="D143" authorId="0">
      <text>
        <r>
          <rPr>
            <sz val="11"/>
            <color indexed="81"/>
            <rFont val="Tahoma"/>
            <family val="2"/>
          </rPr>
          <t xml:space="preserve">
Marocco</t>
        </r>
      </text>
    </comment>
  </commentList>
</comments>
</file>

<file path=xl/comments6.xml><?xml version="1.0" encoding="utf-8"?>
<comments xmlns="http://schemas.openxmlformats.org/spreadsheetml/2006/main">
  <authors>
    <author>Monique Bonnin</author>
    <author>monik</author>
  </authors>
  <commentList>
    <comment ref="A8" authorId="0">
      <text>
        <r>
          <rPr>
            <b/>
            <sz val="9"/>
            <color indexed="81"/>
            <rFont val="Tahoma"/>
            <family val="2"/>
          </rPr>
          <t>changer le nom GIE (Groupe AD Industrie)au lieu de AD Industrie</t>
        </r>
        <r>
          <rPr>
            <sz val="9"/>
            <color indexed="81"/>
            <rFont val="Tahoma"/>
            <family val="2"/>
          </rPr>
          <t xml:space="preserve">
</t>
        </r>
      </text>
    </comment>
    <comment ref="A10" authorId="0">
      <text>
        <r>
          <rPr>
            <b/>
            <sz val="9"/>
            <color indexed="81"/>
            <rFont val="Calibri"/>
            <family val="2"/>
          </rPr>
          <t>Monique Bonnin:</t>
        </r>
        <r>
          <rPr>
            <sz val="9"/>
            <color indexed="81"/>
            <rFont val="Calibri"/>
            <family val="2"/>
          </rPr>
          <t xml:space="preserve">
Morocco</t>
        </r>
      </text>
    </comment>
    <comment ref="E14" authorId="1">
      <text>
        <r>
          <rPr>
            <b/>
            <sz val="9"/>
            <color indexed="81"/>
            <rFont val="Tahoma"/>
            <family val="2"/>
          </rPr>
          <t>monik:</t>
        </r>
        <r>
          <rPr>
            <sz val="9"/>
            <color indexed="81"/>
            <rFont val="Tahoma"/>
            <family val="2"/>
          </rPr>
          <t xml:space="preserve">
Dans NL25 : AEROERV a été mis au lieu de aeroserv</t>
        </r>
      </text>
    </comment>
    <comment ref="D46" authorId="1">
      <text>
        <r>
          <rPr>
            <b/>
            <sz val="9"/>
            <color indexed="81"/>
            <rFont val="Tahoma"/>
            <family val="2"/>
          </rPr>
          <t>monik:</t>
        </r>
        <r>
          <rPr>
            <sz val="9"/>
            <color indexed="81"/>
            <rFont val="Tahoma"/>
            <family val="2"/>
          </rPr>
          <t xml:space="preserve">
Pris sur leur site
modif logo mars 17</t>
        </r>
      </text>
    </comment>
    <comment ref="C70" authorId="1">
      <text>
        <r>
          <rPr>
            <b/>
            <sz val="9"/>
            <color indexed="81"/>
            <rFont val="Tahoma"/>
            <family val="2"/>
          </rPr>
          <t>monik:</t>
        </r>
        <r>
          <rPr>
            <sz val="9"/>
            <color indexed="81"/>
            <rFont val="Tahoma"/>
            <family val="2"/>
          </rPr>
          <t xml:space="preserve">
Groupe Europeen</t>
        </r>
      </text>
    </comment>
    <comment ref="A109" authorId="1">
      <text>
        <r>
          <rPr>
            <b/>
            <sz val="9"/>
            <color indexed="81"/>
            <rFont val="Tahoma"/>
            <family val="2"/>
          </rPr>
          <t>INDEMEC PROJECT</t>
        </r>
        <r>
          <rPr>
            <sz val="9"/>
            <color indexed="81"/>
            <rFont val="Tahoma"/>
            <family val="2"/>
          </rPr>
          <t xml:space="preserve">
 (grupo HEDISA)</t>
        </r>
      </text>
    </comment>
    <comment ref="D138" authorId="1">
      <text>
        <r>
          <rPr>
            <b/>
            <sz val="9"/>
            <color indexed="81"/>
            <rFont val="Tahoma"/>
            <family val="2"/>
          </rPr>
          <t>monik:</t>
        </r>
        <r>
          <rPr>
            <sz val="9"/>
            <color indexed="81"/>
            <rFont val="Tahoma"/>
            <family val="2"/>
          </rPr>
          <t xml:space="preserve">
Le logo fourni est different du logo sur le site</t>
        </r>
      </text>
    </comment>
    <comment ref="E138" authorId="0">
      <text>
        <r>
          <rPr>
            <b/>
            <sz val="11"/>
            <color indexed="81"/>
            <rFont val="Tahoma"/>
            <family val="2"/>
          </rPr>
          <t>Logo modifié le 5 aout suite erreur de Logo</t>
        </r>
        <r>
          <rPr>
            <sz val="11"/>
            <color indexed="81"/>
            <rFont val="Tahoma"/>
            <family val="2"/>
          </rPr>
          <t xml:space="preserve">
</t>
        </r>
      </text>
    </comment>
    <comment ref="A157" authorId="1">
      <text>
        <r>
          <rPr>
            <b/>
            <sz val="9"/>
            <color indexed="81"/>
            <rFont val="Tahoma"/>
            <family val="2"/>
          </rPr>
          <t>monik:</t>
        </r>
        <r>
          <rPr>
            <sz val="9"/>
            <color indexed="81"/>
            <rFont val="Tahoma"/>
            <family val="2"/>
          </rPr>
          <t xml:space="preserve">
filiale Hutchinson</t>
        </r>
      </text>
    </comment>
    <comment ref="A180" authorId="0">
      <text>
        <r>
          <rPr>
            <sz val="11"/>
            <color indexed="81"/>
            <rFont val="Tahoma"/>
            <family val="2"/>
          </rPr>
          <t xml:space="preserve">
Marocco</t>
        </r>
      </text>
    </comment>
    <comment ref="E210" authorId="0">
      <text>
        <r>
          <rPr>
            <sz val="9"/>
            <color indexed="81"/>
            <rFont val="Calibri"/>
            <family val="2"/>
          </rPr>
          <t xml:space="preserve">
A été annoncé dans NL34 sous le nom de ALTARIVA</t>
        </r>
      </text>
    </comment>
  </commentList>
</comments>
</file>

<file path=xl/sharedStrings.xml><?xml version="1.0" encoding="utf-8"?>
<sst xmlns="http://schemas.openxmlformats.org/spreadsheetml/2006/main" count="5773" uniqueCount="1281">
  <si>
    <t>aernnova</t>
  </si>
  <si>
    <t>airbus</t>
  </si>
  <si>
    <t>daher</t>
  </si>
  <si>
    <t>dassault</t>
  </si>
  <si>
    <t>dielh</t>
  </si>
  <si>
    <t>eads</t>
  </si>
  <si>
    <t>eaton</t>
  </si>
  <si>
    <t>goodrich</t>
  </si>
  <si>
    <t>latecoere</t>
  </si>
  <si>
    <t>liebherr</t>
  </si>
  <si>
    <t>moog</t>
  </si>
  <si>
    <t>enlever</t>
  </si>
  <si>
    <t>rockwell collins</t>
  </si>
  <si>
    <t>safran</t>
  </si>
  <si>
    <t>thales</t>
  </si>
  <si>
    <t>action</t>
  </si>
  <si>
    <t>aciturri</t>
  </si>
  <si>
    <t>modifier</t>
  </si>
  <si>
    <t>ratier Figeac Hamilton</t>
  </si>
  <si>
    <t>RUAG</t>
  </si>
  <si>
    <t>ajouter</t>
  </si>
  <si>
    <t>zodiac aerospace</t>
  </si>
  <si>
    <t>zodiac  aerospace</t>
  </si>
  <si>
    <t>http://www.aciturri.com/</t>
  </si>
  <si>
    <t>Airbus_Defence_and_Space_Logo-.jpg 152Ko</t>
  </si>
  <si>
    <t>ratier-Utc(haut et bas).jpg 9Ko</t>
  </si>
  <si>
    <t>http://www.ruag.com</t>
  </si>
  <si>
    <t>LOGO</t>
  </si>
  <si>
    <t>WEBSITE</t>
  </si>
  <si>
    <t xml:space="preserve"> RUAG_Logo_RVB-01.jpg (100K)</t>
  </si>
  <si>
    <t>http://www.airbushelicopters.com</t>
  </si>
  <si>
    <t>http://www.alestis.aero/</t>
  </si>
  <si>
    <t>alestis.jpg (39 Ko)</t>
  </si>
  <si>
    <t>AIRBUS_Helicopters_3D_Blue_CMYK-.jpg (148Ko)</t>
  </si>
  <si>
    <t>action préparation</t>
  </si>
  <si>
    <t>réduction logo</t>
  </si>
  <si>
    <t>reconstruction logo</t>
  </si>
  <si>
    <t>génération logo jpg à partir eps</t>
  </si>
  <si>
    <t>aciturri.elargi.jpg 45K</t>
  </si>
  <si>
    <t>Réalisé</t>
  </si>
  <si>
    <t>modif</t>
  </si>
  <si>
    <t>inchangé</t>
  </si>
  <si>
    <t>RATIER FIGEAC</t>
  </si>
  <si>
    <t>ALESTIS</t>
  </si>
  <si>
    <t>AIRBUS HELICOPTERS</t>
  </si>
  <si>
    <t>AIRBUS DEFENCE &amp; SPACE</t>
  </si>
  <si>
    <t>http://airbusdefenceandspace.com</t>
  </si>
  <si>
    <t>logo petit?</t>
  </si>
  <si>
    <t xml:space="preserve">etat au 23 juin </t>
  </si>
  <si>
    <t>etat au 24 juin</t>
  </si>
  <si>
    <t>AIRBUS Defence et space</t>
  </si>
  <si>
    <t>AIRBUS GROUP</t>
  </si>
  <si>
    <t>Airbus_Group_Logo_lo.jpg (33Ko)</t>
  </si>
  <si>
    <t>http://www.airbus-group.com</t>
  </si>
  <si>
    <t>Total</t>
  </si>
  <si>
    <t>HEGAN</t>
  </si>
  <si>
    <t>TEDAE</t>
  </si>
  <si>
    <t>http://www.hegan.com</t>
  </si>
  <si>
    <t>logo</t>
  </si>
  <si>
    <t>Website</t>
  </si>
  <si>
    <t>EMC2</t>
  </si>
  <si>
    <t>Si OK: date</t>
  </si>
  <si>
    <t>nom</t>
  </si>
  <si>
    <t>Pôle de compétitivité pour l’innovation dans les technologies de production</t>
  </si>
  <si>
    <t>libellé 1</t>
  </si>
  <si>
    <t>Libellé 2</t>
  </si>
  <si>
    <t>Asociación Cluster de Aeronáutica y Espacio del País Vasco</t>
  </si>
  <si>
    <t>Asociación Española de Empresas Tecnológicas de ,Defensa, Aeronáutica, Seguridad y Espacio</t>
  </si>
  <si>
    <t>Madrid Cluster Aeroespacial</t>
  </si>
  <si>
    <t>Madrid Aerospace Cluster</t>
  </si>
  <si>
    <t>Spanish Association of Defense, Aeronautics, Security and Space Technology Companies</t>
  </si>
  <si>
    <t>http://tedae.org</t>
  </si>
  <si>
    <t>Fr</t>
  </si>
  <si>
    <t>En</t>
  </si>
  <si>
    <t>De</t>
  </si>
  <si>
    <t>ok</t>
  </si>
  <si>
    <t>ASSOCIATE</t>
  </si>
  <si>
    <t>AEROTECNIC</t>
  </si>
  <si>
    <t>AIRGRUP</t>
  </si>
  <si>
    <t>COMTRONIC</t>
  </si>
  <si>
    <t>CTA</t>
  </si>
  <si>
    <t>DEHARDE</t>
  </si>
  <si>
    <t>FORGES de BOLOGNE, MANOIR INDUST</t>
  </si>
  <si>
    <t>GAZC</t>
  </si>
  <si>
    <t>HALGAND</t>
  </si>
  <si>
    <t>Flyer</t>
  </si>
  <si>
    <t>MASA</t>
  </si>
  <si>
    <t>MECAPREC</t>
  </si>
  <si>
    <t>METRALTEC</t>
  </si>
  <si>
    <t>RBDH</t>
  </si>
  <si>
    <t>REYPLAS</t>
  </si>
  <si>
    <t>SUMECATRONIC</t>
  </si>
  <si>
    <t>TITAL</t>
  </si>
  <si>
    <t>http://www.aerotecnic.aero</t>
  </si>
  <si>
    <t>Aerotecnic.JPG 16Ko</t>
  </si>
  <si>
    <t>jan-fev-mar 2014</t>
  </si>
  <si>
    <t>http://ctaero.com/</t>
  </si>
  <si>
    <t>oui</t>
  </si>
  <si>
    <t>http://www.masa.aero</t>
  </si>
  <si>
    <t>http://www.carbures.com</t>
  </si>
  <si>
    <t>http://www.simra.fr</t>
  </si>
  <si>
    <t>http://www.deharde.de</t>
  </si>
  <si>
    <t>juil-aou-sep 2013</t>
  </si>
  <si>
    <t>oct-nov-dec 2013</t>
  </si>
  <si>
    <t>BERIEAU</t>
  </si>
  <si>
    <t>http://www.berieau.fr</t>
  </si>
  <si>
    <t>avr-mai-juin 2014</t>
  </si>
  <si>
    <t xml:space="preserve">SCHWINDT HYDRAULIK </t>
  </si>
  <si>
    <t>En/De</t>
  </si>
  <si>
    <t>non</t>
  </si>
  <si>
    <t>http://www.iwamet.com.pl</t>
  </si>
  <si>
    <t>En/Es</t>
  </si>
  <si>
    <t>Pays</t>
  </si>
  <si>
    <t>Pologne</t>
  </si>
  <si>
    <t>description</t>
  </si>
  <si>
    <t>NL24</t>
  </si>
  <si>
    <t>NL23</t>
  </si>
  <si>
    <t>&lt;Rev2</t>
  </si>
  <si>
    <t>Rev2</t>
  </si>
  <si>
    <t>Es/En</t>
  </si>
  <si>
    <t>http://cca.fr/</t>
  </si>
  <si>
    <t>http://www.comtronic-schoenau.de</t>
  </si>
  <si>
    <t>http://www.gazc.es</t>
  </si>
  <si>
    <t>http://www.mecanizadosymontajes.com</t>
  </si>
  <si>
    <t>NL25</t>
  </si>
  <si>
    <t>http://airgrup.com</t>
  </si>
  <si>
    <t>NL22</t>
  </si>
  <si>
    <t>http://www.metraltec.com</t>
  </si>
  <si>
    <t>http://www.schwindt-celle.de</t>
  </si>
  <si>
    <t>terminé</t>
  </si>
  <si>
    <t>enlevés</t>
  </si>
  <si>
    <t>ajoutés</t>
  </si>
  <si>
    <t>modifiés</t>
  </si>
  <si>
    <t>adminmonik/x67mb!8</t>
  </si>
  <si>
    <t>x</t>
  </si>
  <si>
    <t>CCA Corse Composites Aeronautiques</t>
  </si>
  <si>
    <r>
      <t xml:space="preserve">oui  </t>
    </r>
    <r>
      <rPr>
        <sz val="11"/>
        <color rgb="FFFF0000"/>
        <rFont val="Calibri"/>
        <family val="2"/>
        <scheme val="minor"/>
      </rPr>
      <t>28Mo reduction</t>
    </r>
  </si>
  <si>
    <t>mail Chidkae du 6 mai+Vimla 20/6</t>
  </si>
  <si>
    <t>total</t>
  </si>
  <si>
    <t>juillet</t>
  </si>
  <si>
    <t>aout</t>
  </si>
  <si>
    <t>En/Fr/All</t>
  </si>
  <si>
    <t>En/All</t>
  </si>
  <si>
    <t>http://www.halgand.com</t>
  </si>
  <si>
    <t>Website (avce http://)</t>
  </si>
  <si>
    <t>http://www.rbdh.com  (ex www.rbdh.fr)</t>
  </si>
  <si>
    <t xml:space="preserve">En/Fr </t>
  </si>
  <si>
    <t>http://www.stts-group.com</t>
  </si>
  <si>
    <t xml:space="preserve">STTS </t>
  </si>
  <si>
    <t>http://www.sumecatronic.fr</t>
  </si>
  <si>
    <t>http://www.tital.de</t>
  </si>
  <si>
    <t>http://www.trccomposite.com</t>
  </si>
  <si>
    <t>Membres</t>
  </si>
  <si>
    <t>mail Chidka 4/9/13</t>
  </si>
  <si>
    <t>GALVATEC</t>
  </si>
  <si>
    <t>http://www.galvatec.es</t>
  </si>
  <si>
    <t>http://www.pole-emc2.fr</t>
  </si>
  <si>
    <t>BELLIDO</t>
  </si>
  <si>
    <t>En,All</t>
  </si>
  <si>
    <t>mail Chidkae 4-11-2013, Vimla 11/07</t>
  </si>
  <si>
    <t>En, Fr</t>
  </si>
  <si>
    <t>mail Chidkae 04/04/14, Vimla 11/7</t>
  </si>
  <si>
    <t>En de NL24, All</t>
  </si>
  <si>
    <t>Test Excel ET OU SI</t>
  </si>
  <si>
    <t>M&amp;M MECANIZADOS</t>
  </si>
  <si>
    <t>bilan juin</t>
  </si>
  <si>
    <t>LACROIX Electronics</t>
  </si>
  <si>
    <t>juil-aou-sep 2014</t>
  </si>
  <si>
    <t>action à faire</t>
  </si>
  <si>
    <t>maj</t>
  </si>
  <si>
    <t>http://www.lacroix-electronics.com</t>
  </si>
  <si>
    <t>Chidkae/Norbert 5/8</t>
  </si>
  <si>
    <t>oui (847Ko)</t>
  </si>
  <si>
    <t>http://www.aero-coating.de</t>
  </si>
  <si>
    <t>MESURE</t>
  </si>
  <si>
    <t>AERO-COATING GmbH</t>
  </si>
  <si>
    <t>http://www.groupe-mesure.com</t>
  </si>
  <si>
    <t>Faire la mise à jour des flyers</t>
  </si>
  <si>
    <t>NL26</t>
  </si>
  <si>
    <t>remarque</t>
  </si>
  <si>
    <t>Newsletter</t>
  </si>
  <si>
    <t>date de l'info</t>
  </si>
  <si>
    <t>NL20</t>
  </si>
  <si>
    <t>mail vimla 16-6-14</t>
  </si>
  <si>
    <t>Basque aerospace cluster -  Aeronautics and Space Cluster Association of the Basque Country</t>
  </si>
  <si>
    <t>NL 25</t>
  </si>
  <si>
    <t>xx</t>
  </si>
  <si>
    <t>Chidkae 25/9</t>
  </si>
  <si>
    <t>NOVINTEC</t>
  </si>
  <si>
    <t>http://www.inmapa.com</t>
  </si>
  <si>
    <t>NL 26</t>
  </si>
  <si>
    <t>sept</t>
  </si>
  <si>
    <t>oct.</t>
  </si>
  <si>
    <t>ES</t>
  </si>
  <si>
    <t>http://www.efoa.ma/</t>
  </si>
  <si>
    <t>EFOA</t>
  </si>
  <si>
    <t>Maroc</t>
  </si>
  <si>
    <t>oct-nov-dec 2014</t>
  </si>
  <si>
    <t>Es En (trad Google)</t>
  </si>
  <si>
    <t>En Es</t>
  </si>
  <si>
    <t>http://www.reyplas.com/</t>
  </si>
  <si>
    <t>COMPOSITES ARAGON</t>
  </si>
  <si>
    <t>http://www.composites-aragon.es/eng/
http://www.composites-aragon.es</t>
  </si>
  <si>
    <t>EN / ES (pas identique)</t>
  </si>
  <si>
    <t>FR</t>
  </si>
  <si>
    <t>Fr En De (pris sur le site)</t>
  </si>
  <si>
    <t>pas de site internet</t>
  </si>
  <si>
    <t>rien</t>
  </si>
  <si>
    <t>http://www.aeroserv.es/</t>
  </si>
  <si>
    <t>mail Viml 22/10/14</t>
  </si>
  <si>
    <t>mail Vimla 2/7 et mail Vimla 23/10</t>
  </si>
  <si>
    <t>Es</t>
  </si>
  <si>
    <t>oui (pdf)</t>
  </si>
  <si>
    <t>TALLERES ALOT</t>
  </si>
  <si>
    <t>http://www.talleresalot.com/</t>
  </si>
  <si>
    <t>nov</t>
  </si>
  <si>
    <t>dec</t>
  </si>
  <si>
    <t>BURULAN</t>
  </si>
  <si>
    <t>2014.6.oct-nov-dec</t>
  </si>
  <si>
    <t>http://www.webburulan.com/</t>
  </si>
  <si>
    <t>adhesion 12 mars , mail Vimla 4/11/14</t>
  </si>
  <si>
    <t>Es En Fr De</t>
  </si>
  <si>
    <t>GRESSET et Associés</t>
  </si>
  <si>
    <t>xxxxx</t>
  </si>
  <si>
    <t>http://www.gresset-sas.com/</t>
  </si>
  <si>
    <t>http://www.ohnhaeuser.de</t>
  </si>
  <si>
    <t>Es En</t>
  </si>
  <si>
    <t>ACTIA</t>
  </si>
  <si>
    <t>AD Industrie</t>
  </si>
  <si>
    <t>ADHETEC</t>
  </si>
  <si>
    <t>ALISAERO (LOUIT)</t>
  </si>
  <si>
    <t>ARMOR MECA</t>
  </si>
  <si>
    <t>ASTF</t>
  </si>
  <si>
    <t>AUBERT &amp; DUVAL</t>
  </si>
  <si>
    <t>BFM</t>
  </si>
  <si>
    <t>BOUYAUSARE</t>
  </si>
  <si>
    <t>BRONZAVIA Industrie</t>
  </si>
  <si>
    <t>CAZENAVE</t>
  </si>
  <si>
    <t>CBA</t>
  </si>
  <si>
    <t>CHATAL</t>
  </si>
  <si>
    <t>CMA</t>
  </si>
  <si>
    <t>COTESA</t>
  </si>
  <si>
    <t>COUSSO SAS</t>
  </si>
  <si>
    <t>CREUZET Aéronautique</t>
  </si>
  <si>
    <t>DORMECA</t>
  </si>
  <si>
    <t xml:space="preserve">EIS Aircraft </t>
  </si>
  <si>
    <t>ELVIA PCB</t>
  </si>
  <si>
    <t>FIGEAC AERO</t>
  </si>
  <si>
    <t>FREYSSINET</t>
  </si>
  <si>
    <t>GACHES CHIMIE</t>
  </si>
  <si>
    <t>GALION</t>
  </si>
  <si>
    <t>GENTILIN</t>
  </si>
  <si>
    <t>Groupe LPF</t>
  </si>
  <si>
    <t>INDUSTRIA</t>
  </si>
  <si>
    <t>INTERCONNEXIONS</t>
  </si>
  <si>
    <t>MCSA</t>
  </si>
  <si>
    <t>MECABRIVE INDUSTRIES</t>
  </si>
  <si>
    <t>MECACHROME</t>
  </si>
  <si>
    <t>MECAPROTEC</t>
  </si>
  <si>
    <t>MGB</t>
  </si>
  <si>
    <t>RECAERO</t>
  </si>
  <si>
    <t>ROXEL</t>
  </si>
  <si>
    <t>SECOME</t>
  </si>
  <si>
    <t>SELHA</t>
  </si>
  <si>
    <t>SERMAT</t>
  </si>
  <si>
    <t>SIRA GROUPE</t>
  </si>
  <si>
    <t>SOTIP</t>
  </si>
  <si>
    <t>STACEM</t>
  </si>
  <si>
    <t>STAE</t>
  </si>
  <si>
    <t>TECHCI Rhône-Alpes</t>
  </si>
  <si>
    <t>TRONICO</t>
  </si>
  <si>
    <t>rev2.1</t>
  </si>
  <si>
    <t>OHNHÄUSER GmbH</t>
  </si>
  <si>
    <t>2014.1.jan-fev-mar 2014</t>
  </si>
  <si>
    <t>NON</t>
  </si>
  <si>
    <t>CARBURES Europe</t>
  </si>
  <si>
    <t>nb membres ajoutés</t>
  </si>
  <si>
    <t>NL 27</t>
  </si>
  <si>
    <t>reu Chidkae 25/9. mail Vimla 26/11</t>
  </si>
  <si>
    <t>Fr / En</t>
  </si>
  <si>
    <t>http://www.novintec.com/</t>
  </si>
  <si>
    <t>INMAPA</t>
  </si>
  <si>
    <t>http://www.sallenaviacion.aero</t>
  </si>
  <si>
    <t>SALLÉN AVIACIÓN</t>
  </si>
  <si>
    <t>NL27</t>
  </si>
  <si>
    <t>S à Helicopers --&gt; vérifier les flyers!</t>
  </si>
  <si>
    <t xml:space="preserve">AIRBUS HELICOPTERS </t>
  </si>
  <si>
    <t xml:space="preserve">supprimer </t>
  </si>
  <si>
    <t>AIRBUS S.A.S</t>
  </si>
  <si>
    <t>Membre</t>
  </si>
  <si>
    <t>ACTION</t>
  </si>
  <si>
    <t>Flyers</t>
  </si>
  <si>
    <t>à faire</t>
  </si>
  <si>
    <t>mail Christophe 18-12 (cf Anfried)</t>
  </si>
  <si>
    <t>à faire (rev 2.3 en cours)</t>
  </si>
  <si>
    <t>http://www.grupohedisa.com/indemec</t>
  </si>
  <si>
    <t>dec 14</t>
  </si>
  <si>
    <t>JPR</t>
  </si>
  <si>
    <t>FR/En</t>
  </si>
  <si>
    <t>2015.1</t>
  </si>
  <si>
    <t>LAUSCHER</t>
  </si>
  <si>
    <t>ASCO</t>
  </si>
  <si>
    <t>date batchgeo</t>
  </si>
  <si>
    <t>INDEMEC (groupe HEDISA)</t>
  </si>
  <si>
    <t>http://www.lauscher.de</t>
  </si>
  <si>
    <t>http://www.asco.be/sites/gedern</t>
  </si>
  <si>
    <t>2014.4</t>
  </si>
  <si>
    <t>rev 2.2</t>
  </si>
  <si>
    <t>Carte Batchgeo</t>
  </si>
  <si>
    <t>carte?</t>
  </si>
  <si>
    <t>ADS SC21</t>
  </si>
  <si>
    <t>_</t>
  </si>
  <si>
    <t>n/a</t>
  </si>
  <si>
    <t>BDLI</t>
  </si>
  <si>
    <t>http://www.adsgroup.org.uk/</t>
  </si>
  <si>
    <t>http://www.bdli.de/en</t>
  </si>
  <si>
    <t>EAQG</t>
  </si>
  <si>
    <t>http://www.eaqg.org</t>
  </si>
  <si>
    <t>GIFAS</t>
  </si>
  <si>
    <t>http://www.gifas.fr</t>
  </si>
  <si>
    <t>IEF AERO</t>
  </si>
  <si>
    <t>http://www.ief-aero.fr</t>
  </si>
  <si>
    <t>QUALIFAS</t>
  </si>
  <si>
    <t>http://www.qualifas.com</t>
  </si>
  <si>
    <t>AERA</t>
  </si>
  <si>
    <t>http://www.aeronauticaragon.org</t>
  </si>
  <si>
    <t>mail Chidkae 2 mars 2015</t>
  </si>
  <si>
    <t>ACITURRI</t>
  </si>
  <si>
    <t>date action</t>
  </si>
  <si>
    <t>AERNNOVA</t>
  </si>
  <si>
    <t>http://www.alestis.aero</t>
  </si>
  <si>
    <t>DAHER</t>
  </si>
  <si>
    <t>DASSAULT AVIATION</t>
  </si>
  <si>
    <t>nbr</t>
  </si>
  <si>
    <t>http://www.dassault-aviation.com</t>
  </si>
  <si>
    <t>www.daher.com</t>
  </si>
  <si>
    <t>http://www.diehl.com/de</t>
  </si>
  <si>
    <t>DIEHL</t>
  </si>
  <si>
    <t>LATECOERE</t>
  </si>
  <si>
    <t>http://www.latecoere-group.com/</t>
  </si>
  <si>
    <t xml:space="preserve">LIEBHERR AEROSPACE </t>
  </si>
  <si>
    <t>http://www.liebherr.com/ae</t>
  </si>
  <si>
    <t>MOOG</t>
  </si>
  <si>
    <t>http://www.moog.com/</t>
  </si>
  <si>
    <t>http://www.ratier-figeac.com/</t>
  </si>
  <si>
    <t>ROCKWELL COLLINS</t>
  </si>
  <si>
    <t>http://rockwellcollins.com/</t>
  </si>
  <si>
    <t>SAFRAN</t>
  </si>
  <si>
    <t>http://www.safran-group.com/</t>
  </si>
  <si>
    <t>THALES</t>
  </si>
  <si>
    <t>https://www.thalesgroup.com</t>
  </si>
  <si>
    <t>ZODIAC AEROSPACE</t>
  </si>
  <si>
    <t>http://www.zodiacaerospace.com</t>
  </si>
  <si>
    <t xml:space="preserve">date info </t>
  </si>
  <si>
    <t>http://www.aernnova.com</t>
  </si>
  <si>
    <t>en cours</t>
  </si>
  <si>
    <t>attente description .</t>
  </si>
  <si>
    <t>The French industrial cluster for advanced manufacturing technologies</t>
  </si>
  <si>
    <t>NL28 en cours</t>
  </si>
  <si>
    <t>NL28</t>
  </si>
  <si>
    <t>janv.</t>
  </si>
  <si>
    <t>févr.</t>
  </si>
  <si>
    <t>mail Chidkae 9-3-15</t>
  </si>
  <si>
    <t>ELEMENT MATERIALS TECHNOLOGY BERLIN GmbH</t>
  </si>
  <si>
    <t>http://www.element.com/locations-index/element-berlin</t>
  </si>
  <si>
    <t xml:space="preserve">En De </t>
  </si>
  <si>
    <t>NLx</t>
  </si>
  <si>
    <t>Logos_associate_members</t>
  </si>
  <si>
    <t>2013.2.avril-mai</t>
  </si>
  <si>
    <t>date info</t>
  </si>
  <si>
    <t>http://www.cfk-online.de</t>
  </si>
  <si>
    <t>mail Chidkae 16/3/15</t>
  </si>
  <si>
    <t>En De</t>
  </si>
  <si>
    <t>LOLL FEINMECHANIK GmbH</t>
  </si>
  <si>
    <t>http://www.loll-feinmechanik.de</t>
  </si>
  <si>
    <t>LEUKA</t>
  </si>
  <si>
    <t>2015.2</t>
  </si>
  <si>
    <t>NL29</t>
  </si>
  <si>
    <t>http://www.leuka.de</t>
  </si>
  <si>
    <t>TOFER</t>
  </si>
  <si>
    <t>http://www.tofer.fr</t>
  </si>
  <si>
    <t>mail Chidkae 31/3/15</t>
  </si>
  <si>
    <t>http://www.sabenatechnics.com</t>
  </si>
  <si>
    <t>SABENA Technics Painting TLS</t>
  </si>
  <si>
    <t>http://www.ziegler-gruppe.de</t>
  </si>
  <si>
    <t>En De (idem Ziegler N°2)</t>
  </si>
  <si>
    <t>ZIEGLER GmbH Fertigungstechnik</t>
  </si>
  <si>
    <t>En De (idem Ziegler N°1)</t>
  </si>
  <si>
    <t>supprimé</t>
  </si>
  <si>
    <t>http://www.ar-aero.com</t>
  </si>
  <si>
    <t>new</t>
  </si>
  <si>
    <t>http://www.pcb-elvia.com</t>
  </si>
  <si>
    <t>mail Chidkae 17-4-15</t>
  </si>
  <si>
    <t>NL</t>
  </si>
  <si>
    <t>Fr/En</t>
  </si>
  <si>
    <t>mail Chidkae 31/3/15 et 23/04</t>
  </si>
  <si>
    <t>mail vimla 16-6-14 mail Chidkae 23/4/15</t>
  </si>
  <si>
    <t>http://www.madridaerospace.es   (ex1: www.clusteraeroespacial.com ex2: www.madridnetwork.org)</t>
  </si>
  <si>
    <t>ZEPPELIN SYSTEMS GmbH</t>
  </si>
  <si>
    <t>http://www.zeppelin.de</t>
  </si>
  <si>
    <t>QUAST PRAEZISIONSTECHNIK</t>
  </si>
  <si>
    <t>http://www.quast-technik.de</t>
  </si>
  <si>
    <t>avril</t>
  </si>
  <si>
    <t>mai</t>
  </si>
  <si>
    <t>http://www.microfusionalfa.com</t>
  </si>
  <si>
    <t>ESTEVE</t>
  </si>
  <si>
    <t>GMP ATIM TECHNOLOGIES</t>
  </si>
  <si>
    <t>PMG PRECISION MECHANICS Group Gmbh</t>
  </si>
  <si>
    <t>2115.2</t>
  </si>
  <si>
    <t>rev 2.3</t>
  </si>
  <si>
    <t>rev2.3</t>
  </si>
  <si>
    <t>CFK CNC-Fertigungstechnik Kriftel GmbH</t>
  </si>
  <si>
    <t>https://www.aero-parts.de</t>
  </si>
  <si>
    <t>BODYCOTE SAS</t>
  </si>
  <si>
    <t>date actionSi OK: date</t>
  </si>
  <si>
    <t xml:space="preserve">remarque </t>
  </si>
  <si>
    <t>www.ati-interco.fr</t>
  </si>
  <si>
    <t>del</t>
  </si>
  <si>
    <t>mail Cecile 2/6/15</t>
  </si>
  <si>
    <t>n’est plus membre depuis 2014</t>
  </si>
  <si>
    <t>desc pour info</t>
  </si>
  <si>
    <t>Interconnexions joined forces to ATI Electronique in 2009 in order to provide complete connectivity solutions. With 120 employees Interconnexions designs, manufactures and distributes complete connectivity solutions, a range of connectors for printed circuits and interfaces, custom connectors, backshells and a large range of cabling components and circular or rectangular connector accessories.  Interconnexions s'est groupé avec ATI Electronique en 2009 afin de fournir des solutions de connectivité complètes. Avec 120 employés Interconnexions conçoit,  fabrique et distribue des solutions de connectivité complètes, une gamme de connecteurs pour circuits imprimés et interfaces, des connecteurs personnalisés, des capots et une large gamme de composants de câblage et d'accessoires pour connecteurs circulaires ou rectangulaires.</t>
  </si>
  <si>
    <t>était déjà abst</t>
  </si>
  <si>
    <t>L’entreprise a subit une liquidation judiciaire en 2014</t>
  </si>
  <si>
    <t>Mesure Group is made of one facilities in France, one subsidiary in Morocco and one agency in UK. Mesure Group is a precision mechanic industry mainly for aircraft manufacturing companies: engineering and design, industrialization, jigs and tools, metal and composite detail mechanical parts, and work packages.
Groupe Mesure dispose de 2 sites de production (France et Maroc) et d’un bureau commercial en Grande Bretagne. Le groupe est spécialisé dans la mécanique de précision a forte connotation aéronautique : Etude, industrialisation, mise au point, usinage, assemblage de pièces élémentaires et d’outillages métalliques et composites.</t>
  </si>
  <si>
    <t>prêt 2/6</t>
  </si>
  <si>
    <t>Info delete</t>
  </si>
  <si>
    <t>mail Cecile 3/6/15</t>
  </si>
  <si>
    <t>BELLIDO a résilié son contrat avec Space le 26/09/2014</t>
  </si>
  <si>
    <t>Cecile 3/6/15</t>
  </si>
  <si>
    <t>http://www.sonaca.com</t>
  </si>
  <si>
    <t>Be</t>
  </si>
  <si>
    <t>Représentant</t>
  </si>
  <si>
    <t>photo</t>
  </si>
  <si>
    <t>M. Bernard DELVAUX , CEO</t>
  </si>
  <si>
    <t>http://www.esteve-sa.fr</t>
  </si>
  <si>
    <t>IWAMET</t>
  </si>
  <si>
    <t>9/6/15 errur sur le nom,15/10/2014</t>
  </si>
  <si>
    <t>SONACA</t>
  </si>
  <si>
    <t>http://www.gmp-atim.com</t>
  </si>
  <si>
    <t>RPC  GmbH (Rennsport Production Center)</t>
  </si>
  <si>
    <t>http://www.holzer-gruppe.com/de/branche/luftfahrt</t>
  </si>
  <si>
    <t>En/Fr</t>
  </si>
  <si>
    <t>reçu mail 25-6-15</t>
  </si>
  <si>
    <t>ok (capture)</t>
  </si>
  <si>
    <t>rev 2.3.1</t>
  </si>
  <si>
    <t>http://www.mecaprec.es</t>
  </si>
  <si>
    <t>Vimla 2/7 + Irene 15/7+Vimla 28/10+Cecile 4/8/15</t>
  </si>
  <si>
    <t>juin</t>
  </si>
  <si>
    <t>BIERSACK Aerospace GmbH &amp; Co. KG.</t>
  </si>
  <si>
    <t>http://www.biersack.de</t>
  </si>
  <si>
    <t>2015.3</t>
  </si>
  <si>
    <t>hutchingston</t>
  </si>
  <si>
    <t>à compléter</t>
  </si>
  <si>
    <t>NL30</t>
  </si>
  <si>
    <t>à completer</t>
  </si>
  <si>
    <t>PAULSTRA SNC (groupe HUTHINSON)</t>
  </si>
  <si>
    <t>SPECITUBES SAS</t>
  </si>
  <si>
    <t>PLASGEIN, S.A.</t>
  </si>
  <si>
    <t>www.plasgein.com</t>
  </si>
  <si>
    <t>nouveau logo</t>
  </si>
  <si>
    <t>BESNE MECANIQUE DE PRECISION (groupe ELYPS)</t>
  </si>
  <si>
    <t>en attente</t>
  </si>
  <si>
    <t xml:space="preserve"> http://www.elyps.fr</t>
  </si>
  <si>
    <t>mail Cecile du 29/9</t>
  </si>
  <si>
    <t>juil aou 2014</t>
  </si>
  <si>
    <t>Adams Rite Aerospace GmbH</t>
  </si>
  <si>
    <t>mail Norbert 13 oct</t>
  </si>
  <si>
    <t>15/10/1(</t>
  </si>
  <si>
    <t>Jenoptik Defense &amp; Civil Systems ESW GmbH</t>
  </si>
  <si>
    <t>BMP &gt; JPG</t>
  </si>
  <si>
    <t>http://www.jenoptik.com/dcs</t>
  </si>
  <si>
    <t>2015.4</t>
  </si>
  <si>
    <t>ATI-INTERCO</t>
  </si>
  <si>
    <t>http://www.ati-interco.fr</t>
  </si>
  <si>
    <t>NOMASA INNOVA</t>
  </si>
  <si>
    <t>http://www.nomasainnova.com</t>
  </si>
  <si>
    <t>En / Es</t>
  </si>
  <si>
    <t>LGF Groupe</t>
  </si>
  <si>
    <t>http://www.c-i-m.fr</t>
  </si>
  <si>
    <t>NL31</t>
  </si>
  <si>
    <t>Fr En</t>
  </si>
  <si>
    <t>MODERTECH INDUSTRIES</t>
  </si>
  <si>
    <t xml:space="preserve"> http://modertech-industries.com/</t>
  </si>
  <si>
    <t>EUCLIDE INDUSTRIE</t>
  </si>
  <si>
    <t>http://www.euclide.pro</t>
  </si>
  <si>
    <t>CELSO</t>
  </si>
  <si>
    <t>http://www.celso.fr</t>
  </si>
  <si>
    <t>Texte quand info manquante</t>
  </si>
  <si>
    <t>–  information à venir  –</t>
  </si>
  <si>
    <t>–  upcoming information  –</t>
  </si>
  <si>
    <t>autre</t>
  </si>
  <si>
    <t>oui (capture)</t>
  </si>
  <si>
    <t>http://www.umec.es</t>
  </si>
  <si>
    <t>2016.1</t>
  </si>
  <si>
    <t>UMEC</t>
  </si>
  <si>
    <t>Matzen &amp; Timm GmbH</t>
  </si>
  <si>
    <t>Berghoff GmbH &amp; Co. KG</t>
  </si>
  <si>
    <t>http://www.matzen-timm.de</t>
  </si>
  <si>
    <t>http://www.berghoff.eu</t>
  </si>
  <si>
    <t>http://www.a-t-engineering.de</t>
  </si>
  <si>
    <t>W. LUDOLPH GmbH &amp; Co. KG</t>
  </si>
  <si>
    <t>http://www.ludolph.de</t>
  </si>
  <si>
    <t>AIRCRAFT PHILIP</t>
  </si>
  <si>
    <t>http://www.aircraft-philipp.com</t>
  </si>
  <si>
    <t>COMAT</t>
  </si>
  <si>
    <t>mail Cecile 4/3/16</t>
  </si>
  <si>
    <t>HAUCK HEAT Treatment Pais Vasco</t>
  </si>
  <si>
    <t>TEY http://www.industriastey.com</t>
  </si>
  <si>
    <t>http://www.hauckht.es</t>
  </si>
  <si>
    <t>mail Vimla 12/11/14 Cecile 3/3</t>
  </si>
  <si>
    <t>VENTANA Toulouse</t>
  </si>
  <si>
    <t>FONDERIE MERCI</t>
  </si>
  <si>
    <t>http://www.ventana-aerospace.com</t>
  </si>
  <si>
    <t>En Fr</t>
  </si>
  <si>
    <t xml:space="preserve">MICROFUSION ALFA SL </t>
  </si>
  <si>
    <t>ALFA Precision Casting</t>
  </si>
  <si>
    <t>mail Yang 11/5/15 Hugo 12/5 Cecile 3/3/16</t>
  </si>
  <si>
    <t>NMA</t>
  </si>
  <si>
    <t>http://www.nma-sa.fr</t>
  </si>
  <si>
    <t>TARAMM</t>
  </si>
  <si>
    <t>GROUPE LAUAK</t>
  </si>
  <si>
    <t>CPLUSCLEAN</t>
  </si>
  <si>
    <t>http://www.cplusclean.com</t>
  </si>
  <si>
    <t>COBHAM HYPER TECHNOLOGIES (Donaldson Aerospace &amp; Defense Group)</t>
  </si>
  <si>
    <t>LE BOZEC Filtration &amp; Systems (Groupe DONALDSON Aerospace)</t>
  </si>
  <si>
    <t>http://www.donaldsonaerospace-defense.com</t>
  </si>
  <si>
    <t>http://www.cobham.com/aerospace-communications</t>
  </si>
  <si>
    <t>OTTO FUCHCS</t>
  </si>
  <si>
    <t>http://www.otto-fuchs.com</t>
  </si>
  <si>
    <t>NL32</t>
  </si>
  <si>
    <t>GIE ( groupe AD Industrie)</t>
  </si>
  <si>
    <t>3D ICOM</t>
  </si>
  <si>
    <t>AUVERGNE AERONAUTIQUE SLICOM</t>
  </si>
  <si>
    <t>DEVA-Kunststoff-Technik GmbH</t>
  </si>
  <si>
    <t>EIS Aircraft GmbH</t>
  </si>
  <si>
    <t>F-TECH</t>
  </si>
  <si>
    <t>Groupe LPF (LE PISTON Français)</t>
  </si>
  <si>
    <t>LE JOINT FRANÇAIS SEALANTS (LE JOINT FRANÇAIS Mastics Adhésifs et Revêtements)</t>
  </si>
  <si>
    <t>LE JOINT FRANCAIS STILLMAN</t>
  </si>
  <si>
    <t>LEACH INTERNATIONAL EUROPE</t>
  </si>
  <si>
    <t>MAZ'AIR (Gardner Aerospace Mazeres)</t>
  </si>
  <si>
    <t>N'ERGY</t>
  </si>
  <si>
    <t>SIRIO PANEL S.P.A</t>
  </si>
  <si>
    <t>SIVAL</t>
  </si>
  <si>
    <t>VIGNAL ARTRU (INDUSTRIES?)</t>
  </si>
  <si>
    <t>fr</t>
  </si>
  <si>
    <t>ex LOUIT</t>
  </si>
  <si>
    <t>http://www.chatal.com</t>
  </si>
  <si>
    <t>http://www.bronzavia.com</t>
  </si>
  <si>
    <t>http://www.bouyausare.com</t>
  </si>
  <si>
    <t>http://www.ste-bfm.fr</t>
  </si>
  <si>
    <t>http://www.slicom-group.com</t>
  </si>
  <si>
    <t>http://www.aubertduval.com</t>
  </si>
  <si>
    <t>http://www.astf-alcen.com</t>
  </si>
  <si>
    <t>http://www.armor-meca.com</t>
  </si>
  <si>
    <t>http://www.alisaero.com</t>
  </si>
  <si>
    <t>http://www.adhetec.com</t>
  </si>
  <si>
    <t>http://www.actia.com</t>
  </si>
  <si>
    <t>http://www.3d-icom.com</t>
  </si>
  <si>
    <t>FIN DE LISTE</t>
  </si>
  <si>
    <t>http://www.alcoa.com</t>
  </si>
  <si>
    <t>http://www.secome.fr</t>
  </si>
  <si>
    <t>SUPERMETAL SA</t>
  </si>
  <si>
    <t>http://www.supermetal.fr</t>
  </si>
  <si>
    <t>SIMRA Maroc</t>
  </si>
  <si>
    <t>http://www.sira-groupe.com</t>
  </si>
  <si>
    <t>http://www.recaero.fr</t>
  </si>
  <si>
    <t>TRC COMPOSITE</t>
  </si>
  <si>
    <t>INDRAERO</t>
  </si>
  <si>
    <t>mail Cecile 11/3/16</t>
  </si>
  <si>
    <t>n'existe plus depuis 2014</t>
  </si>
  <si>
    <t>A &amp; T Manufacturing GmbH</t>
  </si>
  <si>
    <t>mail Norbert 15-02-16 et 25/2 Cecile 24/3</t>
  </si>
  <si>
    <t>http://www.cma-industry.com</t>
  </si>
  <si>
    <t>http://www.cotesa.de</t>
  </si>
  <si>
    <t>http://www.cousso.com</t>
  </si>
  <si>
    <t>http://www.creuzet.fr</t>
  </si>
  <si>
    <t xml:space="preserve"> http://www.deva-lemgo.de</t>
  </si>
  <si>
    <t>http://www.dormeca.com</t>
  </si>
  <si>
    <t>http://www.eis-aircraft.de</t>
  </si>
  <si>
    <t>http://www.f-tech.fr</t>
  </si>
  <si>
    <t>http://www.figeac-aero.com</t>
  </si>
  <si>
    <t>http://www.manoir-industries.com</t>
  </si>
  <si>
    <t>http://www.freyssinet-aero.com</t>
  </si>
  <si>
    <t>http://www.gaches.com</t>
  </si>
  <si>
    <t>http://www.galion.fr</t>
  </si>
  <si>
    <t>http://www,gentilin.fr</t>
  </si>
  <si>
    <t>http://www.groupe-lpf.com</t>
  </si>
  <si>
    <t>http://www.industria.fr</t>
  </si>
  <si>
    <t>http://www.ljfm.com</t>
  </si>
  <si>
    <t>http://www.ljfstillman.com/</t>
  </si>
  <si>
    <t>http://www.leachintl.com</t>
  </si>
  <si>
    <t>http://www.gardner-aerospace.fr</t>
  </si>
  <si>
    <t>http://www.mcsa.fr</t>
  </si>
  <si>
    <t>http://www.mecabrive.fr</t>
  </si>
  <si>
    <t>http://www.mecachrome.com</t>
  </si>
  <si>
    <t xml:space="preserve">http://www.mecaprotec.fr </t>
  </si>
  <si>
    <t>http://www.mgb.fr</t>
  </si>
  <si>
    <t>http://www.nergy.fr</t>
  </si>
  <si>
    <t>http://www.roxelgroup.com</t>
  </si>
  <si>
    <t>http://www.groupefas.com</t>
  </si>
  <si>
    <t>http://www.sermataero.com</t>
  </si>
  <si>
    <t>http://www.siriopanel.it</t>
  </si>
  <si>
    <t>http://www.groupe-gmd.fr/fr/sival-industrie.html</t>
  </si>
  <si>
    <t>http://www.sotip.com</t>
  </si>
  <si>
    <t>It</t>
  </si>
  <si>
    <t>http://www.stacem.fr</t>
  </si>
  <si>
    <t>http://www.stae.fr</t>
  </si>
  <si>
    <t>http://www.techci.fr</t>
  </si>
  <si>
    <t>http://www.tss.trelleborg.com/fr</t>
  </si>
  <si>
    <t>http://www.tronico.fr</t>
  </si>
  <si>
    <t>http://www.vignal-artru.com</t>
  </si>
  <si>
    <t>reste</t>
  </si>
  <si>
    <t>inf29-4-16o Cecile</t>
  </si>
  <si>
    <t>rev 3.1</t>
  </si>
  <si>
    <t>HEGGEMANN AG</t>
  </si>
  <si>
    <t>2016.2</t>
  </si>
  <si>
    <t>https://www.heggemann.de</t>
  </si>
  <si>
    <t>ex RAYTHEON</t>
  </si>
  <si>
    <t>MADES</t>
  </si>
  <si>
    <t>mail Vimla 10-10-14, update Cecile 9-5-16</t>
  </si>
  <si>
    <t>http://www.mades.es</t>
  </si>
  <si>
    <t>ES (manque ES)</t>
  </si>
  <si>
    <t>modif du LOGO</t>
  </si>
  <si>
    <t xml:space="preserve">A &amp; T Manufacturing </t>
  </si>
  <si>
    <t>AEROSERV</t>
  </si>
  <si>
    <t xml:space="preserve"> (Aeroserv Puerto real)</t>
  </si>
  <si>
    <t>DEVA-Kunststoff-Technik</t>
  </si>
  <si>
    <t xml:space="preserve">ELEMENT MATERIALS TECHNOLOGY BERLIN </t>
  </si>
  <si>
    <t>HOWMET CIRAL</t>
  </si>
  <si>
    <t>BESNE MECANIQUE DE PRECISION</t>
  </si>
  <si>
    <t>COBHAM HYPER TECHNOLOGIES</t>
  </si>
  <si>
    <t xml:space="preserve"> (Donaldson Aerospace &amp; Defense Group)</t>
  </si>
  <si>
    <t xml:space="preserve"> (LE PISTON Français)</t>
  </si>
  <si>
    <t xml:space="preserve"> (Aloa Group)</t>
  </si>
  <si>
    <t>INDEMEC</t>
  </si>
  <si>
    <t xml:space="preserve"> (groupe HEDISA)</t>
  </si>
  <si>
    <t>LE BOZEC Filtration &amp; Systems</t>
  </si>
  <si>
    <t xml:space="preserve"> (Groupe DONALDSON Aerospace)</t>
  </si>
  <si>
    <t>PAULSTRA SNC</t>
  </si>
  <si>
    <t xml:space="preserve"> (groupe HUTHINSON)</t>
  </si>
  <si>
    <r>
      <t xml:space="preserve">ZIEGLER GmbH </t>
    </r>
    <r>
      <rPr>
        <b/>
        <i/>
        <sz val="12"/>
        <color rgb="FFFF0000"/>
        <rFont val="Calibri"/>
        <family val="2"/>
        <scheme val="minor"/>
      </rPr>
      <t xml:space="preserve">Feinwerktechnik </t>
    </r>
  </si>
  <si>
    <t>TRELLEBORG</t>
  </si>
  <si>
    <t>Mecanizados Íñiguez S.L.</t>
  </si>
  <si>
    <t>http://www.meciniguez.es</t>
  </si>
  <si>
    <t>RAMAMECA</t>
  </si>
  <si>
    <t>NL33</t>
  </si>
  <si>
    <t>rev3.1</t>
  </si>
  <si>
    <t>GMC</t>
  </si>
  <si>
    <t>http://www.gmc.fr/gmc.asp</t>
  </si>
  <si>
    <t>JICEY</t>
  </si>
  <si>
    <t>http://www.jicey.com</t>
  </si>
  <si>
    <t>FEDD</t>
  </si>
  <si>
    <t>http://www.fedd.fr </t>
  </si>
  <si>
    <t>pdf</t>
  </si>
  <si>
    <t>EIS Electronics GmbH</t>
  </si>
  <si>
    <t>https://www.eis-electronics.de</t>
  </si>
  <si>
    <t>NL34</t>
  </si>
  <si>
    <t>2016.3</t>
  </si>
  <si>
    <t>AERO-SAT</t>
  </si>
  <si>
    <t>http://www.aerosat-toulouse.fr/</t>
  </si>
  <si>
    <t>AIT</t>
  </si>
  <si>
    <t>AIRCRAFT INTERIOR TOULOUSE</t>
  </si>
  <si>
    <t>http://www.finaero.com</t>
  </si>
  <si>
    <t>THERMI-GARONNE</t>
  </si>
  <si>
    <t>CADA MADRID</t>
  </si>
  <si>
    <t>Compañía Auxiliar de Aeronáutica, S.L.</t>
  </si>
  <si>
    <t>eps &gt; jpg</t>
  </si>
  <si>
    <t>http://www.groupe-thermi-lyon.com/thermi-garonne.html?a=92</t>
  </si>
  <si>
    <t>jpg 2,5Mo</t>
  </si>
  <si>
    <t>http://www.cadamadrid.com/</t>
  </si>
  <si>
    <t xml:space="preserve"> remplace ESKULANAK (toujours indiqué: clip_image011
 ESKULANAK, LAUAK Group)</t>
  </si>
  <si>
    <t>PB</t>
  </si>
  <si>
    <t>www.groupe-lauak.com</t>
  </si>
  <si>
    <t>mail Cecile 11/8/16</t>
  </si>
  <si>
    <t>HEICKS Industrieelektronik GmbH</t>
  </si>
  <si>
    <t>http://www.heicks.de</t>
  </si>
  <si>
    <t xml:space="preserve">http://www.aljo.de </t>
  </si>
  <si>
    <t>ALJO Aluminium-Bau Jonuscheit GmbH</t>
  </si>
  <si>
    <t>PARIS SAINT-DENIS AERO « PSD AERO »</t>
  </si>
  <si>
    <t>NEW DESIGN’AIR (NDA)</t>
  </si>
  <si>
    <t>AERO 13 MAROC</t>
  </si>
  <si>
    <t>AVIACOMP</t>
  </si>
  <si>
    <t>http://www.paris-st-denis.com</t>
  </si>
  <si>
    <t>PSD AERO</t>
  </si>
  <si>
    <t>http://www.design-air.fr</t>
  </si>
  <si>
    <t>http://www.aero13.com</t>
  </si>
  <si>
    <t>capture (pb avec RTF)</t>
  </si>
  <si>
    <t>http://sogeclair.com/fr/</t>
  </si>
  <si>
    <r>
      <t xml:space="preserve">ZIEGLER GmbH </t>
    </r>
    <r>
      <rPr>
        <b/>
        <i/>
        <sz val="11"/>
        <color theme="1"/>
        <rFont val="Calibri"/>
        <family val="2"/>
        <scheme val="minor"/>
      </rPr>
      <t xml:space="preserve">Feinwerktechnik </t>
    </r>
  </si>
  <si>
    <t>mail Cecile 25/8/16  depart annoncé  mail du 25/3/16</t>
  </si>
  <si>
    <t>DEL</t>
  </si>
  <si>
    <t>ex F-TECH</t>
  </si>
  <si>
    <t>F-TECH AEROSTRUCTURES GROUPE</t>
  </si>
  <si>
    <t>nouveau</t>
  </si>
  <si>
    <t>Forges de Bologne</t>
  </si>
  <si>
    <t>mail Cecile 31/8/16</t>
  </si>
  <si>
    <t>SIBI</t>
  </si>
  <si>
    <t>FONDERIE BARBAS</t>
  </si>
  <si>
    <t>CARI ELECTRONIC</t>
  </si>
  <si>
    <t>AZUR ADHESIFS</t>
  </si>
  <si>
    <t>http://www.bodycote.com/fr-FR</t>
  </si>
  <si>
    <t>png</t>
  </si>
  <si>
    <t>http://www.fonderie-barbas.com/</t>
  </si>
  <si>
    <t>www.azuradhesifs.com</t>
  </si>
  <si>
    <t>sogeclair</t>
  </si>
  <si>
    <t>www.cari-electronic.com</t>
  </si>
  <si>
    <t>autres</t>
  </si>
  <si>
    <t>total pays</t>
  </si>
  <si>
    <t>SERRE MECANIQUE DE PRECISION</t>
  </si>
  <si>
    <t>http://www.serre-mecanique.fr</t>
  </si>
  <si>
    <t>2016.4</t>
  </si>
  <si>
    <t>PMD VALLON</t>
  </si>
  <si>
    <t>http://www.pmdvallon.com</t>
  </si>
  <si>
    <t>http://www.altariva.com/</t>
  </si>
  <si>
    <t>SPECTECH</t>
  </si>
  <si>
    <t>MILHORAT ET CIE</t>
  </si>
  <si>
    <t>http://www.milhorat-pamiers.fr/</t>
  </si>
  <si>
    <t>http://www.alacorporation.com</t>
  </si>
  <si>
    <t>http://www.kep-sibi.com</t>
  </si>
  <si>
    <t>OSVIMA</t>
  </si>
  <si>
    <t>ACATEC</t>
  </si>
  <si>
    <t>CHASSINT PEINTURE</t>
  </si>
  <si>
    <t xml:space="preserve">ROCHETTE INDUSTRIE </t>
  </si>
  <si>
    <t>NL35</t>
  </si>
  <si>
    <t>http://www.acatecaeronautics.com</t>
  </si>
  <si>
    <t>tiff&gt;jpg</t>
  </si>
  <si>
    <t>http://www.chassintpeinture.com</t>
  </si>
  <si>
    <t>jpg</t>
  </si>
  <si>
    <t>http://www.mecadaq.com</t>
  </si>
  <si>
    <t>pdf&gt;jpg</t>
  </si>
  <si>
    <t>http://www.mca-meca.com</t>
  </si>
  <si>
    <t>GAUTHIER CONNECTIQUE</t>
  </si>
  <si>
    <t>CMB Badimon</t>
  </si>
  <si>
    <t>http://www.gauthierconnectique.com</t>
  </si>
  <si>
    <t>http://www.cmb-badimon.fr</t>
  </si>
  <si>
    <t>pays</t>
  </si>
  <si>
    <t>OCETA</t>
  </si>
  <si>
    <t>http://www.oceta.com</t>
  </si>
  <si>
    <t>http://www.gillis-aero.com/</t>
  </si>
  <si>
    <t>RESSORTS MASSELIN</t>
  </si>
  <si>
    <t>EOLANE ST AGREVE</t>
  </si>
  <si>
    <t>http://societe.eolane.com/</t>
  </si>
  <si>
    <t>http://www.masselin.com/</t>
  </si>
  <si>
    <t>2017.1</t>
  </si>
  <si>
    <t>AEROTECH Chateaubernard</t>
  </si>
  <si>
    <t>http://www.aerotech16.com</t>
  </si>
  <si>
    <t>remplaceMECADAQ PESSAC</t>
  </si>
  <si>
    <t>MECADAQ Group</t>
  </si>
  <si>
    <t>LARGER</t>
  </si>
  <si>
    <t>http://www.mecaniquelarger.com</t>
  </si>
  <si>
    <t>NEXTEAM GROUP</t>
  </si>
  <si>
    <t>http://www.nexteam-group.com</t>
  </si>
  <si>
    <t>GILLIS AERO</t>
  </si>
  <si>
    <t>BELLMANN MECANIQUE DE PRECISION</t>
  </si>
  <si>
    <t>http://www.bellmann-mecanique-precision.com</t>
  </si>
  <si>
    <t>SOCIETE TECHNIC’ SERVICES (STS)</t>
  </si>
  <si>
    <t>http://www.technic-services.com</t>
  </si>
  <si>
    <t xml:space="preserve">SERTA ASD </t>
  </si>
  <si>
    <t>(SERTA AeroSpace &amp; Defence)</t>
  </si>
  <si>
    <t>PDF</t>
  </si>
  <si>
    <t>http://www.serta-asd.com</t>
  </si>
  <si>
    <t>DOMAERO</t>
  </si>
  <si>
    <t>http://www.domaero.fr</t>
  </si>
  <si>
    <t>SUDELEC</t>
  </si>
  <si>
    <t>http://www.sudelec42.com/</t>
  </si>
  <si>
    <t>mail Cecile</t>
  </si>
  <si>
    <t>mail Cecile 9/2/17</t>
  </si>
  <si>
    <t>carte Adresses</t>
  </si>
  <si>
    <t>EQUIP'AERO TECHNIQUE</t>
  </si>
  <si>
    <t>gif</t>
  </si>
  <si>
    <t>http://www.equipaero.com</t>
  </si>
  <si>
    <t>NL36</t>
  </si>
  <si>
    <t xml:space="preserve"> 8/6/15</t>
  </si>
  <si>
    <t>mail cecile</t>
  </si>
  <si>
    <t xml:space="preserve"> 3/12/15</t>
  </si>
  <si>
    <t xml:space="preserve"> 23/12/16</t>
  </si>
  <si>
    <t xml:space="preserve"> 24/8/16</t>
  </si>
  <si>
    <t xml:space="preserve"> 20/7</t>
  </si>
  <si>
    <t xml:space="preserve"> 16/11/16</t>
  </si>
  <si>
    <t xml:space="preserve"> 12/1/17</t>
  </si>
  <si>
    <t xml:space="preserve"> 21/7/16</t>
  </si>
  <si>
    <t xml:space="preserve"> 15/10/15</t>
  </si>
  <si>
    <t xml:space="preserve"> 29/9/16</t>
  </si>
  <si>
    <t xml:space="preserve"> 17/1/17</t>
  </si>
  <si>
    <t xml:space="preserve"> 24/6/15</t>
  </si>
  <si>
    <t xml:space="preserve"> 4/8/16</t>
  </si>
  <si>
    <t xml:space="preserve"> 16 &amp;22/12/15</t>
  </si>
  <si>
    <t xml:space="preserve"> 17/11/16 &amp;22</t>
  </si>
  <si>
    <t xml:space="preserve"> 4/3/16</t>
  </si>
  <si>
    <t xml:space="preserve"> 25/1/17</t>
  </si>
  <si>
    <t xml:space="preserve"> 20/7/16 30/8/16</t>
  </si>
  <si>
    <t xml:space="preserve"> 30/8/16</t>
  </si>
  <si>
    <t xml:space="preserve"> 18/11/16</t>
  </si>
  <si>
    <t xml:space="preserve"> 10/6/16</t>
  </si>
  <si>
    <t xml:space="preserve"> 17/6/15</t>
  </si>
  <si>
    <t xml:space="preserve"> 27/6/16</t>
  </si>
  <si>
    <t xml:space="preserve"> 17/11/15</t>
  </si>
  <si>
    <t xml:space="preserve"> 17/11/16 &amp; 12/1/17</t>
  </si>
  <si>
    <t xml:space="preserve"> 3/6/16</t>
  </si>
  <si>
    <t xml:space="preserve"> 19/10/16</t>
  </si>
  <si>
    <t xml:space="preserve"> 22/10/15</t>
  </si>
  <si>
    <t xml:space="preserve"> 12/12/16 et 15/12</t>
  </si>
  <si>
    <t xml:space="preserve"> 1/6/15</t>
  </si>
  <si>
    <t xml:space="preserve"> 21/9</t>
  </si>
  <si>
    <t xml:space="preserve"> 5/10/16</t>
  </si>
  <si>
    <t xml:space="preserve"> 19/01/17</t>
  </si>
  <si>
    <t xml:space="preserve"> 28/9/16</t>
  </si>
  <si>
    <t xml:space="preserve"> 25/5/15 et 19/8</t>
  </si>
  <si>
    <t xml:space="preserve"> 4 et 7/3/16</t>
  </si>
  <si>
    <t xml:space="preserve"> 22/7/16</t>
  </si>
  <si>
    <t xml:space="preserve"> 12/02</t>
  </si>
  <si>
    <t xml:space="preserve"> 3/3/16</t>
  </si>
  <si>
    <t>MALOUVIS</t>
  </si>
  <si>
    <t>http://www.malouvis.com</t>
  </si>
  <si>
    <t>mail Vimla</t>
  </si>
  <si>
    <t>Vimla 11/7</t>
  </si>
  <si>
    <t xml:space="preserve"> 20 juin et 11/7</t>
  </si>
  <si>
    <t xml:space="preserve"> 01/10/14</t>
  </si>
  <si>
    <t>mail Vimla et Cecile</t>
  </si>
  <si>
    <t xml:space="preserve"> 28/01/15</t>
  </si>
  <si>
    <t xml:space="preserve"> 01/10</t>
  </si>
  <si>
    <t>info</t>
  </si>
  <si>
    <t>mail Norbert</t>
  </si>
  <si>
    <t xml:space="preserve">  22/8/16</t>
  </si>
  <si>
    <t xml:space="preserve">  2/3/16</t>
  </si>
  <si>
    <t xml:space="preserve">  15-02-16</t>
  </si>
  <si>
    <t xml:space="preserve">  5/8/15</t>
  </si>
  <si>
    <t xml:space="preserve">  28-4-16</t>
  </si>
  <si>
    <t xml:space="preserve">  13-10-1(</t>
  </si>
  <si>
    <t xml:space="preserve">  30/3/15</t>
  </si>
  <si>
    <t xml:space="preserve">  20/3/15</t>
  </si>
  <si>
    <t xml:space="preserve">  28/5/15</t>
  </si>
  <si>
    <t xml:space="preserve">  01/05/15</t>
  </si>
  <si>
    <t xml:space="preserve">  29/2/16</t>
  </si>
  <si>
    <t xml:space="preserve">  25/4/15</t>
  </si>
  <si>
    <t xml:space="preserve">  8/4/15</t>
  </si>
  <si>
    <t xml:space="preserve"> </t>
  </si>
  <si>
    <t>ex CBA</t>
  </si>
  <si>
    <t>TRIUMPH CONTROL France (TCF)</t>
  </si>
  <si>
    <t>logo de CBA</t>
  </si>
  <si>
    <t>STPI</t>
  </si>
  <si>
    <t>date prepa map</t>
  </si>
  <si>
    <t>http://www.stpigroup.com</t>
  </si>
  <si>
    <t>bmp</t>
  </si>
  <si>
    <t>MGF Grimaldi</t>
  </si>
  <si>
    <t>http://www.mgf-grimaldi.com</t>
  </si>
  <si>
    <t>ALU CB</t>
  </si>
  <si>
    <t>http://www.alucb.com/</t>
  </si>
  <si>
    <t>FAGOR ELECTRONICA</t>
  </si>
  <si>
    <t>.doc</t>
  </si>
  <si>
    <t>http://www.fagorelectronica.es</t>
  </si>
  <si>
    <t>LATHUILLE HUDRY</t>
  </si>
  <si>
    <t>http://www.lathuille.fr</t>
  </si>
  <si>
    <t>carte googlemap prepa fichier</t>
  </si>
  <si>
    <t>SIVAL FONDERIE</t>
  </si>
  <si>
    <t>Founded in 1949, Industria is a proactive company located in the Paris area. Industria offers a large range of aerospace fluid process components and equipment: solenoids, solenoid valves, pressure switches, self-sealing couplings, electrodistributors, manifold blocks, and motor-operated valves for high technology applications, mainly in the field of aerospace, but also serves the racing, marine, and aftermarket industries.</t>
  </si>
  <si>
    <t>Opérationnelle depuis Novembre 2006, la société E.F.O.A (société d’Étude &amp; De Fabrication Des Outillages Aéronautiques) est spécialisée dans la fabrication d’outillages, pièces élémentaires chaudronnées et sous ensembles aéronautiques, ainsi que la Chaudronnerie non aéronautique, traitement des surfaces, peinture et contrôle par ressuage pour le domaine aéronautique. Avec sa double certification EN9100 et ISO9001, E.F.O.A ouvre des portes vers l’avenir</t>
  </si>
  <si>
    <t>ex CARBURES Europe</t>
  </si>
  <si>
    <t>CARBURES AEROSPACE &amp; DEFENSE GLOBAL</t>
  </si>
  <si>
    <t>AIRENCOS</t>
  </si>
  <si>
    <t>CONESYS EUROPE</t>
  </si>
  <si>
    <t>GROUPE AEMI</t>
  </si>
  <si>
    <t>http://www.agb-ugv.com</t>
  </si>
  <si>
    <t>http://www.conesys.com/</t>
  </si>
  <si>
    <t>http://www.airencos.com</t>
  </si>
  <si>
    <t>jpeg</t>
  </si>
  <si>
    <t>HELICE</t>
  </si>
  <si>
    <t>www.helicecluster.com</t>
  </si>
  <si>
    <t>C/ Ingeniero Rafael Rubio Elola, 1. M.2.4. Oeste
Aeropolis - Parque Tecnológico y Aeronáutico de Andalucía
41309 - La Rinconada. Sevilla.
T:  +34 955097237  M: +34 609866092</t>
  </si>
  <si>
    <t>mail Cecile 7/4/17</t>
  </si>
  <si>
    <t>Directeur général -&gt; Arturo de Vicente
@ -&gt; arturodevicente@helicecluster.com</t>
  </si>
  <si>
    <t>adresse/comp</t>
  </si>
  <si>
    <t>YMCA ex ALTARIVA</t>
  </si>
  <si>
    <t>YMCA Services</t>
  </si>
  <si>
    <t>2017.2</t>
  </si>
  <si>
    <t>EMKA ELECTRONIQUE</t>
  </si>
  <si>
    <t>multisite</t>
  </si>
  <si>
    <t>http://www.emkaelec.com</t>
  </si>
  <si>
    <t>NL37</t>
  </si>
  <si>
    <t>sites AGBI Tunisie,AGB Merignac, AGBM Maroc, MPV Portugal</t>
  </si>
  <si>
    <t xml:space="preserve"> Entreprise adaptée</t>
  </si>
  <si>
    <t>comment</t>
  </si>
  <si>
    <t>SAFE Cluster</t>
  </si>
  <si>
    <t>site de Space</t>
  </si>
  <si>
    <t>http://www.safecluster.com</t>
  </si>
  <si>
    <t>LE pôle de compétitivité des acteurs de la sécurité et de l’aérospatial</t>
  </si>
  <si>
    <t>ASTECH Paris Region</t>
  </si>
  <si>
    <t>https://www.pole-astech.org</t>
  </si>
  <si>
    <t>membre honoraire date ancienne?</t>
  </si>
  <si>
    <t>mail Jean/Cecile 5-6-17</t>
  </si>
  <si>
    <t>Pôle de Compétitivité aérospatial ASTech Paris Region.</t>
  </si>
  <si>
    <t>AEROSPACE VALLEY</t>
  </si>
  <si>
    <t>http://www.aerospace-valley.com/</t>
  </si>
  <si>
    <t xml:space="preserve">Pôle de compétitivité mondial qui associe les régions Nouvelle Aquitaine et Occitanie, dans le domaine de l’aéronautique, de l’espace et des systèmes embarqués </t>
  </si>
  <si>
    <t> “pôle de compétitivité” in France over the 2 regions  Nouvelle Aquitaine et Occitanie in the fields of aeronautics, space and embedded systems</t>
  </si>
  <si>
    <t>mail Cecile 5-6-17</t>
  </si>
  <si>
    <t>POLE PEGASE</t>
  </si>
  <si>
    <t>rev3.2</t>
  </si>
  <si>
    <t>Pegase inclus dans Safe Cluster</t>
  </si>
  <si>
    <t>flyer training</t>
  </si>
  <si>
    <t>flyer plaquette</t>
  </si>
  <si>
    <t>http://www.mecaprec.fr</t>
  </si>
  <si>
    <t>MECAPREC (France)</t>
  </si>
  <si>
    <t>NOVATECH TECHNOLOGIES</t>
  </si>
  <si>
    <t>SPRING</t>
  </si>
  <si>
    <t>SEGENERE</t>
  </si>
  <si>
    <t>MBFZ TOOLCRAFT GmbH</t>
  </si>
  <si>
    <t>http://www.toolcraft.de</t>
  </si>
  <si>
    <t>SUD AERO</t>
  </si>
  <si>
    <t>http://www.sudaero.com</t>
  </si>
  <si>
    <t>AUNIS PRODUCTION INDUSTRIE</t>
  </si>
  <si>
    <t>http://www.api-aero.com</t>
  </si>
  <si>
    <t>http://www.novatech-groupe.com</t>
  </si>
  <si>
    <t>AI Industrial Services GmbH</t>
  </si>
  <si>
    <t>Carstengerdes Modellbau GmbH</t>
  </si>
  <si>
    <t>Günter Apelt GmbH</t>
  </si>
  <si>
    <t>http://www.aalberts.com</t>
  </si>
  <si>
    <t>http://www.apelt-gmbh.de</t>
  </si>
  <si>
    <t>pas d'adresse</t>
  </si>
  <si>
    <t>http://www.mockel-precision.be</t>
  </si>
  <si>
    <t>MOCKEL S.A./A.G.</t>
  </si>
  <si>
    <t>http://www.carstengerdesmodellbau.de</t>
  </si>
  <si>
    <t>update</t>
  </si>
  <si>
    <t>Topo accueil site web</t>
  </si>
  <si>
    <t>mail Cecile  10/7</t>
  </si>
  <si>
    <t>rev 3.2</t>
  </si>
  <si>
    <t>supprimé à la main de la carte googlemaps</t>
  </si>
  <si>
    <t>http://www.groupe-segnere.fr</t>
  </si>
  <si>
    <t>2017.3</t>
  </si>
  <si>
    <t>http://www.spring-group.fr</t>
  </si>
  <si>
    <t>EBAS GROUP</t>
  </si>
  <si>
    <t>http://www.ebasgroup.com</t>
  </si>
  <si>
    <t>FEMSO Industrie</t>
  </si>
  <si>
    <t>en construction</t>
  </si>
  <si>
    <t>MADRID AEROSPACE</t>
  </si>
  <si>
    <t>ex Madrid Network</t>
  </si>
  <si>
    <t xml:space="preserve">new loogo </t>
  </si>
  <si>
    <t>POTEZ</t>
  </si>
  <si>
    <t>MERSEN</t>
  </si>
  <si>
    <t xml:space="preserve">Deharde GmbH </t>
  </si>
  <si>
    <t xml:space="preserve">ZIM Flugsitz GmbH </t>
  </si>
  <si>
    <t>Groth Luftfahrt- und Systemtechnik Gmbh &amp; Co. KG</t>
  </si>
  <si>
    <t>non indiqué</t>
  </si>
  <si>
    <t>NL38</t>
  </si>
  <si>
    <t>http://www.mersen.com</t>
  </si>
  <si>
    <t>http://www.potez.com</t>
  </si>
  <si>
    <t>AEROCENTRE</t>
  </si>
  <si>
    <t>http://aero-centre.fr/</t>
  </si>
  <si>
    <t>AÉROCENTRE, Pôle d'Excellence Régional, pour pérenniser, développer et structurer l'industrie aéronautique en région Centre.</t>
  </si>
  <si>
    <t>Aerocentre, Pole Regional Excellence to sustain, develop and structure the aviation industry in the Center region (France)</t>
  </si>
  <si>
    <t>mail Cecile 9/10/17</t>
  </si>
  <si>
    <t>ALISAERO</t>
  </si>
  <si>
    <t>AEROFONCTIONS</t>
  </si>
  <si>
    <t>http://www.aerofonctions.fr</t>
  </si>
  <si>
    <t>2017.4</t>
  </si>
  <si>
    <t>MEMBRES EXE SUPPRIMES</t>
  </si>
  <si>
    <t>depart effectif au 1er janvier 2018</t>
  </si>
  <si>
    <t>NOSTA GmbH</t>
  </si>
  <si>
    <t>rev3.3 (en cours)</t>
  </si>
  <si>
    <t>rev 3.3</t>
  </si>
  <si>
    <t>GOERRI</t>
  </si>
  <si>
    <t>http://goerri.com/</t>
  </si>
  <si>
    <t>Fr/Es</t>
  </si>
  <si>
    <t>2018.1</t>
  </si>
  <si>
    <t>http://www.mpbaerospace.com</t>
  </si>
  <si>
    <t>EN/Es</t>
  </si>
  <si>
    <t>modif AIRBUS GROUP en AIBUS</t>
  </si>
  <si>
    <t>AIRBUS</t>
  </si>
  <si>
    <t>http://www.airbus.com</t>
  </si>
  <si>
    <t>ajouter MBDA</t>
  </si>
  <si>
    <t>SPITZL Fertigungs GmbH</t>
  </si>
  <si>
    <t>SP42</t>
  </si>
  <si>
    <t>Saint-Gobain Performance Plasticts MG Silikon GmbH</t>
  </si>
  <si>
    <t>AWB Aviation GmbH</t>
  </si>
  <si>
    <t>Frentech Aerospace s.r.o</t>
  </si>
  <si>
    <t>AKG Thermotechnik International GmbH &amp; Co. KG</t>
  </si>
  <si>
    <t>Robert Hofmann GmbH</t>
  </si>
  <si>
    <t>MBDA</t>
  </si>
  <si>
    <t>à updater + map</t>
  </si>
  <si>
    <t>carte</t>
  </si>
  <si>
    <t>http://www.groth-luftfahrt.de/home/</t>
  </si>
  <si>
    <t>2017.4 et 2018.1</t>
  </si>
  <si>
    <t>https://www.spitzl-gmbh.de/</t>
  </si>
  <si>
    <t>http://awb-group.com/de/awb-aviaton-gmbh-lieferant-fuer-die-luft-und-raumfahrt/</t>
  </si>
  <si>
    <t>http://frentech.eu/en/</t>
  </si>
  <si>
    <t>https://www.akg-group.com/de/maerkte/luftfahrt/</t>
  </si>
  <si>
    <t>https://www.hofmann-imm.de/de/branchen/luft-und-raumfahrt</t>
  </si>
  <si>
    <t>http://bionicproduction.com/</t>
  </si>
  <si>
    <t xml:space="preserve">http://www.mbda-systems.com/ </t>
  </si>
  <si>
    <t>rev 3 en cours</t>
  </si>
  <si>
    <t>19/06/2017 et 14/3/18</t>
  </si>
  <si>
    <t>19/06/2017 et 13/3/18</t>
  </si>
  <si>
    <t>FLOMAR</t>
  </si>
  <si>
    <t>2018.2</t>
  </si>
  <si>
    <t>Mecanizados Flomar S.L.</t>
  </si>
  <si>
    <t>mail Linda</t>
  </si>
  <si>
    <t>N'ERGY groupe Exxelia</t>
  </si>
  <si>
    <t>PREMETEC</t>
  </si>
  <si>
    <t>http://premetec.fr/?usinage-complexe-prototypage-toulouse-montauban-cahors</t>
  </si>
  <si>
    <t>BIONIC Production AG</t>
  </si>
  <si>
    <t>UTINGAL</t>
  </si>
  <si>
    <t>FR/ES</t>
  </si>
  <si>
    <t>http://www.utingal.es</t>
  </si>
  <si>
    <t>JPR Groupe HUTCHINSON</t>
  </si>
  <si>
    <t>https://www.hutchinson.com/fr</t>
  </si>
  <si>
    <t>CAG</t>
  </si>
  <si>
    <t>à ajouter</t>
  </si>
  <si>
    <t xml:space="preserve">  http://www.consorcioaeronautico.com</t>
  </si>
  <si>
    <t>CONSORCIO AERONÁUTICO GALLEGO</t>
  </si>
  <si>
    <t>GALICIAN AERONAUTICAL CONSORTIUM</t>
  </si>
  <si>
    <t>mail Linda 23/5/18</t>
  </si>
  <si>
    <t>Georg Martin GmbH</t>
  </si>
  <si>
    <t>RS Traut GmbH &amp; Co. KG</t>
  </si>
  <si>
    <t>Heeren Zerspanungstechnik GmbH</t>
  </si>
  <si>
    <t>Nehlsen-BWB Flugzeug-Galvanik Dresden GmbH &amp; Co. KG</t>
  </si>
  <si>
    <t>Aircraft Elektro/Elektronik System GmbH</t>
  </si>
  <si>
    <t>http://www.aes-aero.de</t>
  </si>
  <si>
    <t>AES</t>
  </si>
  <si>
    <t>http://www.bwb-group.com/de/Standorte/Orte/Dresden.php</t>
  </si>
  <si>
    <t>BWB</t>
  </si>
  <si>
    <t xml:space="preserve">http://hzt-gmbh.de/ </t>
  </si>
  <si>
    <t>http://www.rs-traut.de/</t>
  </si>
  <si>
    <t>HZT</t>
  </si>
  <si>
    <t>http://www.georg-martin.de/index.php</t>
  </si>
  <si>
    <t xml:space="preserve">UMI AERONAUTICA </t>
  </si>
  <si>
    <t xml:space="preserve">http://www.grabysur.es </t>
  </si>
  <si>
    <t>http://www.umiaeronautica.com/</t>
  </si>
  <si>
    <t>GRABYSUR</t>
  </si>
  <si>
    <t>fait</t>
  </si>
  <si>
    <t>rev3.3</t>
  </si>
  <si>
    <t>SOCAT</t>
  </si>
  <si>
    <t>Delmon group</t>
  </si>
  <si>
    <t>http://www.delmon-group.fr/fr/.</t>
  </si>
  <si>
    <t>2018.3</t>
  </si>
  <si>
    <t>FORMECAL</t>
  </si>
  <si>
    <t>http://www.formecal.com</t>
  </si>
  <si>
    <t>Reyplas Revestimiento</t>
  </si>
  <si>
    <t>MPB Aerospace</t>
  </si>
  <si>
    <t>Mecanizados y Montajes</t>
  </si>
  <si>
    <t xml:space="preserve"> Depuis le mois de mars Burulan appartient à Aernnova</t>
  </si>
  <si>
    <t>Cordialement / Best regards</t>
  </si>
  <si>
    <t>AD Industrie (GIE Groupe) (Facture à SSCP AERO TOPCO)</t>
  </si>
  <si>
    <t>AIRCRAFT INTERIOR TOULOUSE (AIT)</t>
  </si>
  <si>
    <t>ATI-INTERCO Filiale Conesys</t>
  </si>
  <si>
    <t>AUBERT &amp; DUVAL (Eramet group)</t>
  </si>
  <si>
    <t xml:space="preserve">AVIACOMP </t>
  </si>
  <si>
    <t xml:space="preserve">BELLMANN MECANIQUE </t>
  </si>
  <si>
    <t>Berieau</t>
  </si>
  <si>
    <t xml:space="preserve">BODYCOTE Groupe </t>
  </si>
  <si>
    <t>BOUYAUSARE                                ETS JC BOUY</t>
  </si>
  <si>
    <t xml:space="preserve">CCA - CORSE COMPOSITES AERONAUTIQUES (Agefos Pme Corse du Sud) </t>
  </si>
  <si>
    <t>CHASSEINT PEINTURE</t>
  </si>
  <si>
    <r>
      <t xml:space="preserve">CMA </t>
    </r>
    <r>
      <rPr>
        <b/>
        <sz val="9"/>
        <color theme="1"/>
        <rFont val="Calibri"/>
        <family val="2"/>
        <scheme val="minor"/>
      </rPr>
      <t>(CHAUDRON MECANIQUE AERONAUTIQUE ET IND)</t>
    </r>
  </si>
  <si>
    <t>EQUP'AERO TECHNIQUE</t>
  </si>
  <si>
    <t>Esteve</t>
  </si>
  <si>
    <t>EUCLIDE Industrie (Société Mécanat)</t>
  </si>
  <si>
    <t xml:space="preserve">F-TECH </t>
  </si>
  <si>
    <t>GENTILIN (adhésion du Groupe Nexteam)</t>
  </si>
  <si>
    <t xml:space="preserve">GILLIS </t>
  </si>
  <si>
    <t>GMP Atim Technologies SAS</t>
  </si>
  <si>
    <t>GRESSET</t>
  </si>
  <si>
    <t>GROUPE LAUAK, ESKULANAK</t>
  </si>
  <si>
    <t>Groupe LE PISTON Français</t>
  </si>
  <si>
    <t>HOWMET CASTINGS</t>
  </si>
  <si>
    <t>IWAMET SP Z.O.O.</t>
  </si>
  <si>
    <t>LATHUILLE</t>
  </si>
  <si>
    <t>LE JOINT FRANÇAIS SEALANTS MASTICS</t>
  </si>
  <si>
    <t>Leach internation Europe</t>
  </si>
  <si>
    <t>LGF Groupe (CIM, Dulac)</t>
  </si>
  <si>
    <t>MAZ'AIR Société (Gardner Aerospace Mazeres)</t>
  </si>
  <si>
    <t>MCSA, ils ont plusieurs sites</t>
  </si>
  <si>
    <t>MECACHROME (Mécahers est une filiale du groupe)</t>
  </si>
  <si>
    <t>MECADAQ Groupe</t>
  </si>
  <si>
    <t>MECAPREC France</t>
  </si>
  <si>
    <t xml:space="preserve">MERSEN </t>
  </si>
  <si>
    <t xml:space="preserve">MILHORAT </t>
  </si>
  <si>
    <t>NEXTEAM Group</t>
  </si>
  <si>
    <t>Novintec</t>
  </si>
  <si>
    <t xml:space="preserve">PARIS ST DENIS </t>
  </si>
  <si>
    <t>PAULSTRA SNC (Filiale Hutchinson)</t>
  </si>
  <si>
    <t>PREMETEC SAS</t>
  </si>
  <si>
    <t>RECAERO Groupe (Composites et Verniolle)</t>
  </si>
  <si>
    <t>Rochette Industrie (M.C.A. Méca)</t>
  </si>
  <si>
    <t>Sabena technics painting TLS</t>
  </si>
  <si>
    <t>SEGNERE</t>
  </si>
  <si>
    <t>SERTA ASD</t>
  </si>
  <si>
    <t>SIMRA MAROC</t>
  </si>
  <si>
    <t>SOCIETE TECHNIC' SERVICES (STS)</t>
  </si>
  <si>
    <t>STTS</t>
  </si>
  <si>
    <t>TECHCI</t>
  </si>
  <si>
    <t>THERMI GARONNE</t>
  </si>
  <si>
    <t>Triumph Control France: TCF (anciennement CBA)</t>
  </si>
  <si>
    <t>VIGNAL ARTRU</t>
  </si>
  <si>
    <t>VENTANA toulouse (anciennement FONDERIE MERCIE)</t>
  </si>
  <si>
    <t>YMCA Services SAS (anciennement ALTARIVA)</t>
  </si>
  <si>
    <t>Est-ce qu'il y a eu une démission d'un membre français recemment, car j'ai déjà 122 membres (avant d'ajouter SOCAT)</t>
  </si>
  <si>
    <t>Merci</t>
  </si>
  <si>
    <t xml:space="preserve">Monique </t>
  </si>
  <si>
    <t>Le 18/09/2018 à 14:05, Linda PEREIRA a écrit :</t>
  </si>
  <si>
    <t>Bonjour à tous,</t>
  </si>
  <si>
    <r>
      <t xml:space="preserve">SPACE compte un nouveau membre associé depuis le 07/09/2018 : </t>
    </r>
    <r>
      <rPr>
        <b/>
        <u/>
        <sz val="11"/>
        <color theme="1"/>
        <rFont val="Calibri"/>
        <family val="2"/>
        <scheme val="minor"/>
      </rPr>
      <t xml:space="preserve">SOCAT, </t>
    </r>
    <r>
      <rPr>
        <sz val="11"/>
        <color theme="1"/>
        <rFont val="Calibri"/>
        <family val="2"/>
        <scheme val="minor"/>
      </rPr>
      <t>filiale de DELMON GROUP.</t>
    </r>
  </si>
  <si>
    <t>CA aéronautique : 9,5 M en 2017, représenté par Monsieur Sylvain BROUX.</t>
  </si>
  <si>
    <t>SOCAT est spécialisé dans la fabrication de produits embarqués.</t>
  </si>
  <si>
    <t>Vous trouverez sa description + logo en PJ.</t>
  </si>
  <si>
    <t>Voici également leur site web : http://www.delmon-group.fr/fr/.</t>
  </si>
  <si>
    <t>SPACE compte désormais 122 membres en France.</t>
  </si>
  <si>
    <t>NB : Monique, merci d’avance de les rajouter sur la page web de SPACE</t>
  </si>
  <si>
    <t>Bien à vous,</t>
  </si>
  <si>
    <t>PEREIRA Linda,</t>
  </si>
  <si>
    <t>Assistante Administrative</t>
  </si>
  <si>
    <t>Tel : +33 (0)5.61.31.07.66</t>
  </si>
  <si>
    <t>linda.pereira@space-aero.org</t>
  </si>
  <si>
    <t>SPACE Campus Millennials Impasse Louis Pueyo Bâtiment Alvé1 31700 Blagnac France</t>
  </si>
  <si>
    <t>maroc</t>
  </si>
  <si>
    <t>pologne</t>
  </si>
  <si>
    <t>Italie</t>
  </si>
  <si>
    <t>demision fin aout</t>
  </si>
  <si>
    <t>2014.3</t>
  </si>
  <si>
    <t>ok (2logos)</t>
  </si>
  <si>
    <t>2014.1</t>
  </si>
  <si>
    <t>okx2</t>
  </si>
  <si>
    <t>petit</t>
  </si>
  <si>
    <t>big</t>
  </si>
  <si>
    <t>OK</t>
  </si>
  <si>
    <t>trop petit</t>
  </si>
  <si>
    <t>240x154</t>
  </si>
  <si>
    <t>178 × 105</t>
  </si>
  <si>
    <t>183 × 53</t>
  </si>
  <si>
    <t>GEORG Martin GmbH</t>
  </si>
  <si>
    <t>199 × 172</t>
  </si>
  <si>
    <t>140 × 58</t>
  </si>
  <si>
    <t>245 × 59</t>
  </si>
  <si>
    <t>131 × 131</t>
  </si>
  <si>
    <t>182 × 74</t>
  </si>
  <si>
    <t>204 × 95</t>
  </si>
  <si>
    <t>289 × 66</t>
  </si>
  <si>
    <t>150 × 150</t>
  </si>
  <si>
    <t>143 × 40</t>
  </si>
  <si>
    <t>462 × 111</t>
  </si>
  <si>
    <t>562 × 171</t>
  </si>
  <si>
    <t>265 × 221</t>
  </si>
  <si>
    <t>591 × 94</t>
  </si>
  <si>
    <t>591 × 262</t>
  </si>
  <si>
    <t>74 × 88</t>
  </si>
  <si>
    <t>138 × 119</t>
  </si>
  <si>
    <t>264 × 138</t>
  </si>
  <si>
    <t>1815 × 755</t>
  </si>
  <si>
    <t>171 × 68</t>
  </si>
  <si>
    <t>529 × 173</t>
  </si>
  <si>
    <t>142 × 129</t>
  </si>
  <si>
    <t>149 × 19</t>
  </si>
  <si>
    <t>1949 × 454</t>
  </si>
  <si>
    <t>626 × 179</t>
  </si>
  <si>
    <t>2399 × 700</t>
  </si>
  <si>
    <t>409 × 184</t>
  </si>
  <si>
    <t>2606 × 1937</t>
  </si>
  <si>
    <t xml:space="preserve"> petit</t>
  </si>
  <si>
    <t>3306 × 1228</t>
  </si>
  <si>
    <t>2134 × 387</t>
  </si>
  <si>
    <t>307 × 151</t>
  </si>
  <si>
    <t>1639 × 545</t>
  </si>
  <si>
    <t>160 × 67</t>
  </si>
  <si>
    <t>382 × 304</t>
  </si>
  <si>
    <t>BQ</t>
  </si>
  <si>
    <t>537 × 104</t>
  </si>
  <si>
    <t>HD</t>
  </si>
  <si>
    <t>2362 × 846</t>
  </si>
  <si>
    <t>140 × 44</t>
  </si>
  <si>
    <t>1598 × 1070</t>
  </si>
  <si>
    <t>211 × 98</t>
  </si>
  <si>
    <t>320 × 169</t>
  </si>
  <si>
    <t>538 × 193</t>
  </si>
  <si>
    <t>854 × 231</t>
  </si>
  <si>
    <t>2252 × 510</t>
  </si>
  <si>
    <t>431 × 567</t>
  </si>
  <si>
    <t>1258 × 386</t>
  </si>
  <si>
    <t>947 × 86</t>
  </si>
  <si>
    <t>516 × 121</t>
  </si>
  <si>
    <t>300 × 62</t>
  </si>
  <si>
    <t>1609 × 488</t>
  </si>
  <si>
    <t>1667 × 695</t>
  </si>
  <si>
    <t>655 × 330</t>
  </si>
  <si>
    <t>1239 × 744</t>
  </si>
  <si>
    <t>2310 × 561</t>
  </si>
  <si>
    <t>2102 × 735</t>
  </si>
  <si>
    <t>3000 × 550</t>
  </si>
  <si>
    <t>427 × 75</t>
  </si>
  <si>
    <t>411 × 131</t>
  </si>
  <si>
    <t>1575 × 1575</t>
  </si>
  <si>
    <t>148 × 99</t>
  </si>
  <si>
    <t>650 × 125</t>
  </si>
  <si>
    <t>285 × 146</t>
  </si>
  <si>
    <t>1011 × 241</t>
  </si>
  <si>
    <t>936 × 253</t>
  </si>
  <si>
    <t>273 × 40</t>
  </si>
  <si>
    <t>584 × 660</t>
  </si>
  <si>
    <t>626 × 207</t>
  </si>
  <si>
    <t>860 × 495</t>
  </si>
  <si>
    <t>427 × 345</t>
  </si>
  <si>
    <t>454 × 101</t>
  </si>
  <si>
    <t>3508 × 2480</t>
  </si>
  <si>
    <t>360 × 120</t>
  </si>
  <si>
    <t>194 × 132</t>
  </si>
  <si>
    <t>1795 × 1024</t>
  </si>
  <si>
    <t>564 × 324</t>
  </si>
  <si>
    <t>296 × 208</t>
  </si>
  <si>
    <t>167 × 43</t>
  </si>
  <si>
    <t>1209 × 365</t>
  </si>
  <si>
    <t xml:space="preserve"> 2014 18:24</t>
  </si>
  <si>
    <t>1160 × 300</t>
  </si>
  <si>
    <t>1892 × 472</t>
  </si>
  <si>
    <t>641 × 187</t>
  </si>
  <si>
    <t>1300 × 465</t>
  </si>
  <si>
    <t>395 × 136</t>
  </si>
  <si>
    <t>591 × 295</t>
  </si>
  <si>
    <t>354 × 168</t>
  </si>
  <si>
    <t>old??</t>
  </si>
  <si>
    <t>158 × 38</t>
  </si>
  <si>
    <t>Legett</t>
  </si>
  <si>
    <t>Anagrama</t>
  </si>
  <si>
    <t>j'ai le bmp - a agrandir ?</t>
  </si>
  <si>
    <t>204 × 151</t>
  </si>
  <si>
    <t>221 × 71</t>
  </si>
  <si>
    <t>273 × 100</t>
  </si>
  <si>
    <t>161 × 47</t>
  </si>
  <si>
    <t>117 × 72</t>
  </si>
  <si>
    <t>156 × 38</t>
  </si>
  <si>
    <t>348 × 145</t>
  </si>
  <si>
    <t>131 × 128</t>
  </si>
  <si>
    <t>133 × 52</t>
  </si>
  <si>
    <t>198 × 250</t>
  </si>
  <si>
    <t>211 × 57</t>
  </si>
  <si>
    <t>256 × 85</t>
  </si>
  <si>
    <t>252 × 168</t>
  </si>
  <si>
    <t>208 × 102</t>
  </si>
  <si>
    <t>227 × 83</t>
  </si>
  <si>
    <t>259 × 89</t>
  </si>
  <si>
    <t>250 × 46</t>
  </si>
  <si>
    <t>il existe un autre logo …</t>
  </si>
  <si>
    <t>logo indemec et logo grupoHEDISA</t>
  </si>
  <si>
    <t>250 × 85</t>
  </si>
  <si>
    <t>169 × 119</t>
  </si>
  <si>
    <t>Alcen</t>
  </si>
  <si>
    <t>ALCEN</t>
  </si>
  <si>
    <t>281 × 76</t>
  </si>
  <si>
    <t>gardner</t>
  </si>
  <si>
    <t>origine</t>
  </si>
  <si>
    <t>taille</t>
  </si>
  <si>
    <t>loc</t>
  </si>
  <si>
    <t>pas de logo</t>
  </si>
  <si>
    <t>slicom</t>
  </si>
  <si>
    <t>upl</t>
  </si>
  <si>
    <t>144 × 67</t>
  </si>
  <si>
    <t>95 × 48</t>
  </si>
  <si>
    <t>181 × 60</t>
  </si>
  <si>
    <t>129 × 65</t>
  </si>
  <si>
    <t>139 × 121</t>
  </si>
  <si>
    <t>492 × 172</t>
  </si>
  <si>
    <t>300 × 51</t>
  </si>
  <si>
    <t>194 × 73</t>
  </si>
  <si>
    <t>546 × 207</t>
  </si>
  <si>
    <t>.gif &gt; jpg</t>
  </si>
  <si>
    <t>130 × 65</t>
  </si>
  <si>
    <t>300 × 154</t>
  </si>
  <si>
    <t>80x</t>
  </si>
  <si>
    <t>obsolete?</t>
  </si>
  <si>
    <t>site aerocentre</t>
  </si>
  <si>
    <t>1473 × 364</t>
  </si>
  <si>
    <t>site figeac-aero</t>
  </si>
  <si>
    <t>site mecachrome</t>
  </si>
  <si>
    <t>trop petit et a changé ?</t>
  </si>
  <si>
    <t>HUTCHINSON</t>
  </si>
  <si>
    <t>185 × 52</t>
  </si>
  <si>
    <t xml:space="preserve"> HUTHINSON</t>
  </si>
  <si>
    <t>logo hutchinson</t>
  </si>
  <si>
    <t>181 × 51</t>
  </si>
  <si>
    <t>105 × 21</t>
  </si>
  <si>
    <t>95 × 39</t>
  </si>
  <si>
    <t>internet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</si>
</sst>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yy;@"/>
  </numFmts>
  <fonts count="83"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rgb="FF0070C0"/>
      <name val="Calibri"/>
      <family val="2"/>
      <scheme val="minor"/>
    </font>
    <font>
      <u/>
      <sz val="11"/>
      <color theme="10"/>
      <name val="Calibri"/>
      <family val="2"/>
      <scheme val="minor"/>
    </font>
    <font>
      <b/>
      <sz val="11"/>
      <color theme="8"/>
      <name val="Calibri"/>
      <family val="2"/>
      <scheme val="minor"/>
    </font>
    <font>
      <sz val="11"/>
      <color indexed="81"/>
      <name val="Tahoma"/>
      <family val="2"/>
    </font>
    <font>
      <b/>
      <sz val="11"/>
      <color indexed="81"/>
      <name val="Tahoma"/>
      <family val="2"/>
    </font>
    <font>
      <b/>
      <sz val="11"/>
      <color theme="0" tint="-0.499984740745262"/>
      <name val="Calibri"/>
      <family val="2"/>
      <scheme val="minor"/>
    </font>
    <font>
      <sz val="11"/>
      <color theme="4"/>
      <name val="Calibri"/>
      <family val="2"/>
      <scheme val="minor"/>
    </font>
    <font>
      <sz val="11"/>
      <color theme="5"/>
      <name val="Calibri"/>
      <family val="2"/>
      <scheme val="minor"/>
    </font>
    <font>
      <b/>
      <sz val="10"/>
      <color theme="1"/>
      <name val="Arial"/>
      <family val="2"/>
    </font>
    <font>
      <sz val="10"/>
      <color theme="1"/>
      <name val="Arial"/>
      <family val="2"/>
    </font>
    <font>
      <i/>
      <sz val="10"/>
      <color theme="1"/>
      <name val="Arial"/>
      <family val="2"/>
    </font>
    <font>
      <b/>
      <sz val="11"/>
      <color theme="4"/>
      <name val="Calibri"/>
      <family val="2"/>
      <scheme val="minor"/>
    </font>
    <font>
      <sz val="11"/>
      <color theme="6"/>
      <name val="Calibri"/>
      <family val="2"/>
      <scheme val="minor"/>
    </font>
    <font>
      <b/>
      <sz val="11"/>
      <color theme="6"/>
      <name val="Calibri"/>
      <family val="2"/>
      <scheme val="minor"/>
    </font>
    <font>
      <b/>
      <sz val="11"/>
      <color theme="5"/>
      <name val="Calibri"/>
      <family val="2"/>
      <scheme val="minor"/>
    </font>
    <font>
      <sz val="11"/>
      <color theme="2" tint="-0.249977111117893"/>
      <name val="Calibri"/>
      <family val="2"/>
      <scheme val="minor"/>
    </font>
    <font>
      <i/>
      <sz val="11"/>
      <color theme="1"/>
      <name val="Calibri"/>
      <family val="2"/>
      <scheme val="minor"/>
    </font>
    <font>
      <b/>
      <i/>
      <sz val="11"/>
      <color rgb="FFFF0000"/>
      <name val="Calibri"/>
      <family val="2"/>
      <scheme val="minor"/>
    </font>
    <font>
      <sz val="11"/>
      <color theme="3" tint="0.59999389629810485"/>
      <name val="Calibri"/>
      <family val="2"/>
      <scheme val="minor"/>
    </font>
    <font>
      <sz val="11"/>
      <color theme="0" tint="-0.34998626667073579"/>
      <name val="Calibri"/>
      <family val="2"/>
      <scheme val="minor"/>
    </font>
    <font>
      <sz val="9"/>
      <color indexed="81"/>
      <name val="Tahoma"/>
      <family val="2"/>
    </font>
    <font>
      <b/>
      <sz val="9"/>
      <color indexed="81"/>
      <name val="Tahoma"/>
      <family val="2"/>
    </font>
    <font>
      <b/>
      <sz val="8"/>
      <color theme="1"/>
      <name val="Calibri"/>
      <family val="2"/>
      <scheme val="minor"/>
    </font>
    <font>
      <sz val="11"/>
      <color theme="5" tint="-0.249977111117893"/>
      <name val="Calibri"/>
      <family val="2"/>
      <scheme val="minor"/>
    </font>
    <font>
      <sz val="11"/>
      <color rgb="FF7030A0"/>
      <name val="Calibri"/>
      <family val="2"/>
      <scheme val="minor"/>
    </font>
    <font>
      <b/>
      <sz val="11"/>
      <color rgb="FFFF0000"/>
      <name val="Calibri"/>
      <family val="2"/>
      <scheme val="minor"/>
    </font>
    <font>
      <b/>
      <i/>
      <sz val="11"/>
      <color theme="1"/>
      <name val="Calibri"/>
      <family val="2"/>
      <scheme val="minor"/>
    </font>
    <font>
      <sz val="11"/>
      <color theme="3"/>
      <name val="Calibri"/>
      <family val="2"/>
      <scheme val="minor"/>
    </font>
    <font>
      <sz val="11"/>
      <color rgb="FF1F497D"/>
      <name val="Calibri"/>
      <family val="2"/>
      <scheme val="minor"/>
    </font>
    <font>
      <b/>
      <i/>
      <sz val="10"/>
      <color theme="1"/>
      <name val="Arial"/>
      <family val="2"/>
    </font>
    <font>
      <u/>
      <sz val="11"/>
      <color theme="11"/>
      <name val="Calibri"/>
      <family val="2"/>
      <scheme val="minor"/>
    </font>
    <font>
      <b/>
      <sz val="11"/>
      <color rgb="FF2F5597"/>
      <name val="Calibri"/>
      <family val="2"/>
      <scheme val="minor"/>
    </font>
    <font>
      <sz val="11"/>
      <color rgb="FFC65911"/>
      <name val="Calibri"/>
      <family val="2"/>
      <scheme val="minor"/>
    </font>
    <font>
      <sz val="12"/>
      <color rgb="FF4F81BD"/>
      <name val="Calibri"/>
      <scheme val="minor"/>
    </font>
    <font>
      <sz val="9"/>
      <color indexed="81"/>
      <name val="Calibri"/>
      <family val="2"/>
    </font>
    <font>
      <b/>
      <sz val="9"/>
      <color indexed="81"/>
      <name val="Calibri"/>
      <family val="2"/>
    </font>
    <font>
      <sz val="12"/>
      <color rgb="FFFF0000"/>
      <name val="Calibri"/>
      <family val="2"/>
      <scheme val="minor"/>
    </font>
    <font>
      <sz val="12"/>
      <color rgb="FF0000FF"/>
      <name val="Calibri"/>
      <scheme val="minor"/>
    </font>
    <font>
      <sz val="11"/>
      <color rgb="FF0000FF"/>
      <name val="Calibri"/>
      <scheme val="minor"/>
    </font>
    <font>
      <sz val="12"/>
      <color rgb="FF008000"/>
      <name val="Calibri"/>
      <scheme val="minor"/>
    </font>
    <font>
      <sz val="12"/>
      <color rgb="FFC65911"/>
      <name val="Arial"/>
      <family val="2"/>
    </font>
    <font>
      <b/>
      <sz val="12"/>
      <color rgb="FF0000FF"/>
      <name val="Calibri"/>
      <scheme val="minor"/>
    </font>
    <font>
      <i/>
      <sz val="12"/>
      <color theme="1"/>
      <name val="Calibri"/>
      <family val="2"/>
      <scheme val="minor"/>
    </font>
    <font>
      <sz val="12"/>
      <color rgb="FFC65911"/>
      <name val="Calibri"/>
      <family val="2"/>
      <scheme val="minor"/>
    </font>
    <font>
      <sz val="12"/>
      <color rgb="FF000000"/>
      <name val="Calibri"/>
      <family val="2"/>
      <scheme val="minor"/>
    </font>
    <font>
      <b/>
      <i/>
      <sz val="12"/>
      <color rgb="FFFF0000"/>
      <name val="Calibri"/>
      <family val="2"/>
      <scheme val="minor"/>
    </font>
    <font>
      <sz val="12"/>
      <color rgb="FF660066"/>
      <name val="Calibri"/>
      <scheme val="minor"/>
    </font>
    <font>
      <sz val="11"/>
      <color rgb="FF2F5597"/>
      <name val="Calibri"/>
      <family val="2"/>
      <scheme val="minor"/>
    </font>
    <font>
      <sz val="12"/>
      <color theme="9" tint="-0.249977111117893"/>
      <name val="Calibri"/>
      <scheme val="minor"/>
    </font>
    <font>
      <sz val="11"/>
      <color theme="9" tint="-0.249977111117893"/>
      <name val="Calibri"/>
      <scheme val="minor"/>
    </font>
    <font>
      <sz val="12"/>
      <color theme="5"/>
      <name val="Calibri"/>
      <scheme val="minor"/>
    </font>
    <font>
      <sz val="10"/>
      <color theme="5"/>
      <name val="Arial"/>
      <family val="2"/>
    </font>
    <font>
      <sz val="12"/>
      <name val="Calibri"/>
      <scheme val="minor"/>
    </font>
    <font>
      <sz val="11"/>
      <color rgb="FF000000"/>
      <name val="Calibri"/>
      <family val="2"/>
      <scheme val="minor"/>
    </font>
    <font>
      <sz val="11"/>
      <color rgb="FFFF6600"/>
      <name val="Calibri"/>
      <scheme val="minor"/>
    </font>
    <font>
      <sz val="11"/>
      <color rgb="FFA5A5A5"/>
      <name val="Calibri"/>
      <family val="2"/>
      <scheme val="minor"/>
    </font>
    <font>
      <b/>
      <sz val="11"/>
      <name val="Calibri"/>
      <family val="2"/>
      <scheme val="minor"/>
    </font>
    <font>
      <sz val="12"/>
      <color rgb="FF1F4E79"/>
      <name val="Calibri"/>
      <family val="2"/>
      <scheme val="minor"/>
    </font>
    <font>
      <u/>
      <sz val="12"/>
      <color rgb="FF1F4E79"/>
      <name val="Calibri"/>
      <family val="2"/>
      <scheme val="minor"/>
    </font>
    <font>
      <sz val="10"/>
      <color theme="1"/>
      <name val="Calibri"/>
      <family val="2"/>
      <scheme val="minor"/>
    </font>
    <font>
      <i/>
      <sz val="10"/>
      <color theme="1"/>
      <name val="Calibri"/>
      <family val="2"/>
      <scheme val="minor"/>
    </font>
    <font>
      <sz val="10"/>
      <color theme="6"/>
      <name val="Calibri"/>
      <family val="2"/>
      <scheme val="minor"/>
    </font>
    <font>
      <b/>
      <sz val="10"/>
      <color theme="1"/>
      <name val="Calibri"/>
      <family val="2"/>
      <scheme val="minor"/>
    </font>
    <font>
      <sz val="10"/>
      <color rgb="FF000000"/>
      <name val="Arial"/>
      <family val="2"/>
    </font>
    <font>
      <sz val="11"/>
      <color theme="1"/>
      <name val="Arial"/>
    </font>
    <font>
      <sz val="7.5"/>
      <color rgb="FF003882"/>
      <name val="Verdana"/>
    </font>
    <font>
      <sz val="11"/>
      <color rgb="FF1F4E79"/>
      <name val="Calibri"/>
      <family val="2"/>
      <scheme val="minor"/>
    </font>
    <font>
      <b/>
      <sz val="9"/>
      <color theme="1"/>
      <name val="Calibri"/>
      <family val="2"/>
      <scheme val="minor"/>
    </font>
    <font>
      <b/>
      <u/>
      <sz val="11"/>
      <color theme="1"/>
      <name val="Calibri"/>
      <family val="2"/>
      <scheme val="minor"/>
    </font>
    <font>
      <b/>
      <sz val="11"/>
      <color theme="9"/>
      <name val="Calibri"/>
      <scheme val="minor"/>
    </font>
    <font>
      <sz val="12"/>
      <color theme="9"/>
      <name val="Calibri"/>
      <scheme val="minor"/>
    </font>
  </fonts>
  <fills count="18">
    <fill>
      <patternFill patternType="none"/>
    </fill>
    <fill>
      <patternFill patternType="gray125"/>
    </fill>
    <fill>
      <patternFill patternType="solid">
        <fgColor theme="5" tint="0.39997558519241921"/>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2"/>
        <bgColor indexed="64"/>
      </patternFill>
    </fill>
    <fill>
      <patternFill patternType="solid">
        <fgColor theme="5"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rgb="FFF4B084"/>
        <bgColor rgb="FF000000"/>
      </patternFill>
    </fill>
    <fill>
      <patternFill patternType="solid">
        <fgColor rgb="FFE2EFDA"/>
        <bgColor rgb="FF000000"/>
      </patternFill>
    </fill>
    <fill>
      <patternFill patternType="solid">
        <fgColor rgb="FFFFFFFF"/>
        <bgColor indexed="64"/>
      </patternFill>
    </fill>
    <fill>
      <patternFill patternType="solid">
        <fgColor rgb="FFFFF2CC"/>
        <bgColor indexed="64"/>
      </patternFill>
    </fill>
    <fill>
      <patternFill patternType="solid">
        <fgColor rgb="FFCCFFCC"/>
        <bgColor indexed="64"/>
      </patternFill>
    </fill>
    <fill>
      <patternFill patternType="solid">
        <fgColor theme="3" tint="0.79998168889431442"/>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auto="1"/>
      </bottom>
      <diagonal/>
    </border>
    <border>
      <left style="thin">
        <color auto="1"/>
      </left>
      <right/>
      <top style="medium">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rgb="FFE1E1E1"/>
      </top>
      <bottom/>
      <diagonal/>
    </border>
  </borders>
  <cellStyleXfs count="246">
    <xf numFmtId="0" fontId="0" fillId="0" borderId="0"/>
    <xf numFmtId="0" fontId="13"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cellStyleXfs>
  <cellXfs count="268">
    <xf numFmtId="0" fontId="0" fillId="0" borderId="0" xfId="0"/>
    <xf numFmtId="0" fontId="0" fillId="0" borderId="0" xfId="0" applyAlignment="1">
      <alignment wrapText="1"/>
    </xf>
    <xf numFmtId="16" fontId="0" fillId="0" borderId="0" xfId="0" applyNumberFormat="1" applyAlignment="1">
      <alignment wrapText="1"/>
    </xf>
    <xf numFmtId="0" fontId="12" fillId="0" borderId="0" xfId="0" applyFont="1" applyAlignment="1">
      <alignment wrapText="1"/>
    </xf>
    <xf numFmtId="0" fontId="11" fillId="0" borderId="0" xfId="0" applyFont="1" applyAlignment="1">
      <alignment wrapText="1"/>
    </xf>
    <xf numFmtId="0" fontId="9" fillId="0" borderId="0" xfId="0" applyFont="1" applyAlignment="1">
      <alignment wrapText="1"/>
    </xf>
    <xf numFmtId="0" fontId="0" fillId="2" borderId="0" xfId="0" applyFill="1" applyAlignment="1">
      <alignment wrapText="1"/>
    </xf>
    <xf numFmtId="0" fontId="13" fillId="0" borderId="0" xfId="1" applyAlignment="1">
      <alignment wrapText="1"/>
    </xf>
    <xf numFmtId="16" fontId="0" fillId="2" borderId="0" xfId="0" applyNumberFormat="1" applyFill="1" applyAlignment="1">
      <alignment wrapText="1"/>
    </xf>
    <xf numFmtId="0" fontId="17" fillId="3" borderId="0" xfId="0" applyFont="1" applyFill="1" applyAlignment="1">
      <alignment horizontal="center" vertical="top" wrapText="1"/>
    </xf>
    <xf numFmtId="17" fontId="10" fillId="3" borderId="0" xfId="0" applyNumberFormat="1" applyFont="1" applyFill="1" applyAlignment="1">
      <alignment horizontal="center" vertical="top" wrapText="1"/>
    </xf>
    <xf numFmtId="16" fontId="0" fillId="0" borderId="0" xfId="0" applyNumberFormat="1"/>
    <xf numFmtId="0" fontId="10" fillId="0" borderId="0" xfId="0" applyFont="1"/>
    <xf numFmtId="0" fontId="18" fillId="0" borderId="0" xfId="0" applyFont="1" applyAlignment="1">
      <alignment wrapText="1"/>
    </xf>
    <xf numFmtId="0" fontId="13" fillId="0" borderId="0" xfId="1"/>
    <xf numFmtId="0" fontId="21" fillId="0" borderId="0" xfId="0" applyFont="1" applyAlignment="1">
      <alignment wrapText="1"/>
    </xf>
    <xf numFmtId="0" fontId="21" fillId="0" borderId="0" xfId="0" applyFont="1"/>
    <xf numFmtId="0" fontId="22" fillId="4" borderId="0" xfId="0" applyFont="1" applyFill="1"/>
    <xf numFmtId="0" fontId="10" fillId="0" borderId="1" xfId="0" applyFont="1" applyBorder="1"/>
    <xf numFmtId="0" fontId="23" fillId="0" borderId="0" xfId="0" applyFont="1"/>
    <xf numFmtId="17" fontId="0" fillId="0" borderId="0" xfId="0" applyNumberFormat="1"/>
    <xf numFmtId="0" fontId="18" fillId="0" borderId="0" xfId="0" applyFont="1"/>
    <xf numFmtId="0" fontId="19" fillId="0" borderId="0" xfId="0" applyFont="1"/>
    <xf numFmtId="0" fontId="24" fillId="0" borderId="0" xfId="0" applyFont="1"/>
    <xf numFmtId="0" fontId="24" fillId="5" borderId="0" xfId="0" applyFont="1" applyFill="1" applyAlignment="1">
      <alignment wrapText="1"/>
    </xf>
    <xf numFmtId="0" fontId="24" fillId="5" borderId="0" xfId="0" applyFont="1" applyFill="1"/>
    <xf numFmtId="0" fontId="25" fillId="5" borderId="0" xfId="0" applyFont="1" applyFill="1" applyAlignment="1">
      <alignment wrapText="1"/>
    </xf>
    <xf numFmtId="0" fontId="25" fillId="5" borderId="0" xfId="0" applyFont="1" applyFill="1"/>
    <xf numFmtId="0" fontId="26" fillId="0" borderId="0" xfId="0" applyFont="1" applyAlignment="1"/>
    <xf numFmtId="0" fontId="0" fillId="0" borderId="0" xfId="0" applyFill="1" applyAlignment="1">
      <alignment wrapText="1"/>
    </xf>
    <xf numFmtId="0" fontId="0" fillId="0" borderId="3" xfId="0" applyBorder="1" applyAlignment="1">
      <alignment wrapText="1"/>
    </xf>
    <xf numFmtId="0" fontId="0" fillId="0" borderId="2" xfId="0" applyBorder="1" applyAlignment="1">
      <alignment wrapText="1"/>
    </xf>
    <xf numFmtId="0" fontId="0" fillId="0" borderId="4" xfId="0" applyBorder="1" applyAlignment="1">
      <alignment wrapText="1"/>
    </xf>
    <xf numFmtId="0" fontId="0" fillId="0" borderId="5" xfId="0" applyBorder="1" applyAlignment="1">
      <alignment wrapText="1"/>
    </xf>
    <xf numFmtId="0" fontId="12" fillId="0" borderId="5" xfId="0" applyFont="1" applyBorder="1" applyAlignment="1">
      <alignment wrapText="1"/>
    </xf>
    <xf numFmtId="0" fontId="14" fillId="0" borderId="5" xfId="0" applyFont="1" applyBorder="1" applyAlignment="1">
      <alignment wrapText="1"/>
    </xf>
    <xf numFmtId="0" fontId="0" fillId="0" borderId="6" xfId="0" applyBorder="1" applyAlignment="1">
      <alignment wrapText="1"/>
    </xf>
    <xf numFmtId="16" fontId="0" fillId="0" borderId="7" xfId="0" applyNumberFormat="1" applyBorder="1" applyAlignment="1">
      <alignment wrapText="1"/>
    </xf>
    <xf numFmtId="0" fontId="10" fillId="2" borderId="7" xfId="0" applyFont="1" applyFill="1" applyBorder="1" applyAlignment="1">
      <alignment wrapText="1"/>
    </xf>
    <xf numFmtId="0" fontId="0" fillId="0" borderId="7" xfId="0" applyBorder="1" applyAlignment="1">
      <alignment wrapText="1"/>
    </xf>
    <xf numFmtId="16" fontId="0" fillId="0" borderId="6" xfId="0" applyNumberFormat="1" applyBorder="1" applyAlignment="1">
      <alignment wrapText="1"/>
    </xf>
    <xf numFmtId="0" fontId="10" fillId="0" borderId="7" xfId="0" applyFont="1" applyBorder="1" applyAlignment="1">
      <alignment wrapText="1"/>
    </xf>
    <xf numFmtId="16" fontId="10" fillId="0" borderId="7" xfId="0" applyNumberFormat="1" applyFont="1" applyBorder="1" applyAlignment="1">
      <alignment wrapText="1"/>
    </xf>
    <xf numFmtId="0" fontId="0" fillId="0" borderId="8" xfId="0" applyBorder="1" applyAlignment="1">
      <alignment wrapText="1"/>
    </xf>
    <xf numFmtId="0" fontId="19" fillId="0" borderId="2" xfId="0" applyFont="1" applyBorder="1"/>
    <xf numFmtId="2" fontId="28" fillId="0" borderId="0" xfId="0" applyNumberFormat="1" applyFont="1"/>
    <xf numFmtId="0" fontId="28" fillId="0" borderId="0" xfId="0" applyFont="1"/>
    <xf numFmtId="16" fontId="28" fillId="0" borderId="0" xfId="0" applyNumberFormat="1" applyFont="1"/>
    <xf numFmtId="0" fontId="0" fillId="6" borderId="0" xfId="0" applyFill="1"/>
    <xf numFmtId="0" fontId="0" fillId="0" borderId="0" xfId="0" applyFill="1"/>
    <xf numFmtId="0" fontId="21" fillId="0" borderId="0" xfId="0" applyFont="1" applyFill="1" applyAlignment="1">
      <alignment wrapText="1"/>
    </xf>
    <xf numFmtId="0" fontId="21" fillId="0" borderId="0" xfId="0" applyFont="1" applyFill="1"/>
    <xf numFmtId="0" fontId="0" fillId="6" borderId="0" xfId="0" applyFill="1" applyAlignment="1">
      <alignment wrapText="1"/>
    </xf>
    <xf numFmtId="0" fontId="9" fillId="0" borderId="0" xfId="0" applyFont="1"/>
    <xf numFmtId="0" fontId="10" fillId="0" borderId="0" xfId="0" applyFont="1" applyBorder="1"/>
    <xf numFmtId="0" fontId="29" fillId="0" borderId="0" xfId="0" applyFont="1" applyAlignment="1"/>
    <xf numFmtId="0" fontId="21" fillId="0" borderId="0" xfId="0" applyFont="1" applyAlignment="1"/>
    <xf numFmtId="0" fontId="18" fillId="0" borderId="0" xfId="0" applyFont="1" applyAlignment="1"/>
    <xf numFmtId="0" fontId="0" fillId="7" borderId="0" xfId="0" applyFill="1" applyAlignment="1">
      <alignment wrapText="1"/>
    </xf>
    <xf numFmtId="0" fontId="22" fillId="0" borderId="0" xfId="0" applyFont="1"/>
    <xf numFmtId="0" fontId="0" fillId="0" borderId="2" xfId="0" applyBorder="1"/>
    <xf numFmtId="0" fontId="19" fillId="0" borderId="8" xfId="0" applyFont="1" applyBorder="1"/>
    <xf numFmtId="0" fontId="31" fillId="0" borderId="2" xfId="0" applyFont="1" applyBorder="1"/>
    <xf numFmtId="0" fontId="34" fillId="0" borderId="0" xfId="0" applyFont="1"/>
    <xf numFmtId="0" fontId="19" fillId="0" borderId="2" xfId="0" applyFont="1" applyFill="1" applyBorder="1"/>
    <xf numFmtId="0" fontId="0" fillId="0" borderId="0" xfId="0" applyAlignment="1">
      <alignment horizontal="center" vertical="center"/>
    </xf>
    <xf numFmtId="0" fontId="10" fillId="0" borderId="0" xfId="0" applyFont="1" applyAlignment="1">
      <alignment vertical="top"/>
    </xf>
    <xf numFmtId="0" fontId="10" fillId="0" borderId="1" xfId="0" applyFont="1" applyBorder="1" applyAlignment="1">
      <alignment vertical="top"/>
    </xf>
    <xf numFmtId="0" fontId="0" fillId="2" borderId="1" xfId="0" applyFill="1" applyBorder="1" applyAlignment="1">
      <alignment vertical="top" wrapText="1"/>
    </xf>
    <xf numFmtId="0" fontId="20" fillId="0" borderId="1" xfId="0" applyFont="1" applyBorder="1" applyAlignment="1">
      <alignment vertical="top"/>
    </xf>
    <xf numFmtId="0" fontId="0" fillId="0" borderId="0" xfId="0" applyAlignment="1">
      <alignment vertical="top"/>
    </xf>
    <xf numFmtId="0" fontId="10" fillId="5" borderId="1" xfId="0" applyFont="1" applyFill="1" applyBorder="1" applyAlignment="1">
      <alignment vertical="top"/>
    </xf>
    <xf numFmtId="0" fontId="10" fillId="6" borderId="0" xfId="0" applyFont="1" applyFill="1" applyAlignment="1"/>
    <xf numFmtId="14" fontId="0" fillId="0" borderId="0" xfId="0" applyNumberFormat="1" applyAlignment="1">
      <alignment wrapText="1"/>
    </xf>
    <xf numFmtId="0" fontId="10" fillId="0" borderId="0" xfId="0" applyFont="1" applyAlignment="1">
      <alignment wrapText="1"/>
    </xf>
    <xf numFmtId="0" fontId="0" fillId="8" borderId="0" xfId="0" applyFill="1" applyAlignment="1">
      <alignment horizontal="center"/>
    </xf>
    <xf numFmtId="14" fontId="0" fillId="8" borderId="0" xfId="0" applyNumberFormat="1" applyFill="1" applyAlignment="1">
      <alignment horizontal="center"/>
    </xf>
    <xf numFmtId="0" fontId="0" fillId="8" borderId="0" xfId="0" applyFill="1" applyAlignment="1">
      <alignment wrapText="1"/>
    </xf>
    <xf numFmtId="0" fontId="0" fillId="8" borderId="0" xfId="0" applyFill="1"/>
    <xf numFmtId="16" fontId="0" fillId="8" borderId="0" xfId="0" applyNumberFormat="1" applyFill="1" applyAlignment="1">
      <alignment wrapText="1"/>
    </xf>
    <xf numFmtId="0" fontId="0" fillId="2" borderId="0" xfId="0" applyFill="1"/>
    <xf numFmtId="0" fontId="0" fillId="9" borderId="0" xfId="0" applyFill="1"/>
    <xf numFmtId="0" fontId="0" fillId="0" borderId="0" xfId="0" applyAlignment="1">
      <alignment horizontal="center"/>
    </xf>
    <xf numFmtId="0" fontId="19" fillId="6" borderId="2" xfId="0" applyFont="1" applyFill="1" applyBorder="1"/>
    <xf numFmtId="0" fontId="21" fillId="6" borderId="0" xfId="0" applyFont="1" applyFill="1" applyAlignment="1">
      <alignment wrapText="1"/>
    </xf>
    <xf numFmtId="0" fontId="12" fillId="0" borderId="0" xfId="0" applyFont="1" applyAlignment="1">
      <alignment horizontal="center" vertical="center" wrapText="1"/>
    </xf>
    <xf numFmtId="0" fontId="17" fillId="0" borderId="0" xfId="0" applyFont="1" applyAlignment="1">
      <alignment wrapText="1"/>
    </xf>
    <xf numFmtId="0" fontId="0" fillId="2" borderId="0" xfId="0" applyFill="1" applyAlignment="1">
      <alignment horizontal="center"/>
    </xf>
    <xf numFmtId="0" fontId="0" fillId="8" borderId="1" xfId="0" applyFill="1" applyBorder="1" applyAlignment="1">
      <alignment wrapText="1"/>
    </xf>
    <xf numFmtId="0" fontId="0" fillId="8" borderId="1" xfId="0" applyFill="1" applyBorder="1"/>
    <xf numFmtId="0" fontId="20" fillId="0" borderId="1" xfId="0" applyFont="1" applyBorder="1"/>
    <xf numFmtId="0" fontId="0" fillId="0" borderId="1" xfId="0" applyBorder="1"/>
    <xf numFmtId="0" fontId="10" fillId="9" borderId="1" xfId="0" applyFont="1" applyFill="1" applyBorder="1"/>
    <xf numFmtId="0" fontId="0" fillId="9" borderId="1" xfId="0" applyFill="1" applyBorder="1" applyAlignment="1">
      <alignment horizontal="center" wrapText="1"/>
    </xf>
    <xf numFmtId="0" fontId="0" fillId="9" borderId="0" xfId="0" applyFill="1" applyAlignment="1">
      <alignment horizontal="center" wrapText="1"/>
    </xf>
    <xf numFmtId="16" fontId="0" fillId="9" borderId="0" xfId="0" applyNumberFormat="1" applyFill="1" applyAlignment="1">
      <alignment horizontal="center" wrapText="1"/>
    </xf>
    <xf numFmtId="0" fontId="0" fillId="9" borderId="9" xfId="0" applyFill="1" applyBorder="1"/>
    <xf numFmtId="0" fontId="0" fillId="9" borderId="0" xfId="0" applyFill="1" applyBorder="1"/>
    <xf numFmtId="0" fontId="0" fillId="0" borderId="0" xfId="0" applyAlignment="1">
      <alignment vertical="top" wrapText="1"/>
    </xf>
    <xf numFmtId="0" fontId="35" fillId="0" borderId="0" xfId="0" applyFont="1"/>
    <xf numFmtId="0" fontId="36" fillId="0" borderId="0" xfId="0" applyFont="1"/>
    <xf numFmtId="0" fontId="13" fillId="0" borderId="1" xfId="1" applyBorder="1" applyAlignment="1">
      <alignment vertical="top" wrapText="1"/>
    </xf>
    <xf numFmtId="0" fontId="37" fillId="0" borderId="1" xfId="0" applyFont="1" applyBorder="1" applyAlignment="1">
      <alignment vertical="top" wrapText="1"/>
    </xf>
    <xf numFmtId="17" fontId="0" fillId="0" borderId="2" xfId="0" applyNumberFormat="1" applyBorder="1"/>
    <xf numFmtId="0" fontId="39" fillId="0" borderId="0" xfId="0" applyFont="1"/>
    <xf numFmtId="14" fontId="12" fillId="0" borderId="0" xfId="0" applyNumberFormat="1" applyFont="1" applyAlignment="1">
      <alignment horizontal="center" vertical="center" wrapText="1"/>
    </xf>
    <xf numFmtId="0" fontId="21" fillId="10" borderId="0" xfId="0" applyFont="1" applyFill="1"/>
    <xf numFmtId="0" fontId="0" fillId="0" borderId="0" xfId="0" applyAlignment="1">
      <alignment vertical="center"/>
    </xf>
    <xf numFmtId="14" fontId="0" fillId="0" borderId="0" xfId="0" applyNumberFormat="1"/>
    <xf numFmtId="0" fontId="0" fillId="0" borderId="0" xfId="0" applyAlignment="1"/>
    <xf numFmtId="0" fontId="40" fillId="0" borderId="0" xfId="0" applyFont="1"/>
    <xf numFmtId="20" fontId="0" fillId="0" borderId="0" xfId="0" applyNumberFormat="1" applyAlignment="1">
      <alignment wrapText="1"/>
    </xf>
    <xf numFmtId="0" fontId="0" fillId="11" borderId="0" xfId="0" applyFill="1" applyAlignment="1">
      <alignment wrapText="1"/>
    </xf>
    <xf numFmtId="0" fontId="13" fillId="0" borderId="0" xfId="1" applyFill="1"/>
    <xf numFmtId="0" fontId="13" fillId="6" borderId="0" xfId="1" applyFill="1"/>
    <xf numFmtId="0" fontId="19" fillId="0" borderId="0" xfId="0" applyFont="1" applyBorder="1"/>
    <xf numFmtId="0" fontId="0" fillId="0" borderId="0" xfId="0" applyBorder="1"/>
    <xf numFmtId="0" fontId="41" fillId="0" borderId="0" xfId="0" applyFont="1" applyFill="1"/>
    <xf numFmtId="0" fontId="21" fillId="6" borderId="0" xfId="0" applyFont="1" applyFill="1"/>
    <xf numFmtId="0" fontId="35" fillId="6" borderId="0" xfId="0" applyFont="1" applyFill="1"/>
    <xf numFmtId="0" fontId="10" fillId="0" borderId="1" xfId="0" applyFont="1" applyBorder="1" applyAlignment="1">
      <alignment vertical="top" wrapText="1"/>
    </xf>
    <xf numFmtId="0" fontId="13" fillId="0" borderId="0" xfId="1" applyAlignment="1">
      <alignment vertical="center"/>
    </xf>
    <xf numFmtId="0" fontId="43" fillId="0" borderId="0" xfId="0" applyFont="1"/>
    <xf numFmtId="0" fontId="44" fillId="0" borderId="0" xfId="0" applyFont="1"/>
    <xf numFmtId="0" fontId="27" fillId="0" borderId="0" xfId="0" applyFont="1" applyBorder="1"/>
    <xf numFmtId="0" fontId="45" fillId="0" borderId="0" xfId="0" applyFont="1"/>
    <xf numFmtId="0" fontId="10" fillId="3" borderId="0" xfId="0" applyFont="1" applyFill="1" applyBorder="1" applyAlignment="1">
      <alignment vertical="top"/>
    </xf>
    <xf numFmtId="0" fontId="38" fillId="3" borderId="10" xfId="0" applyFont="1" applyFill="1" applyBorder="1" applyAlignment="1">
      <alignment horizontal="center" vertical="center"/>
    </xf>
    <xf numFmtId="0" fontId="13" fillId="0" borderId="0" xfId="1" applyAlignment="1" applyProtection="1"/>
    <xf numFmtId="0" fontId="13" fillId="0" borderId="0" xfId="1" applyAlignment="1"/>
    <xf numFmtId="0" fontId="0" fillId="0" borderId="0" xfId="0" applyFill="1" applyAlignment="1"/>
    <xf numFmtId="164" fontId="0" fillId="2" borderId="0" xfId="0" applyNumberFormat="1" applyFill="1" applyAlignment="1">
      <alignment wrapText="1"/>
    </xf>
    <xf numFmtId="164" fontId="0" fillId="0" borderId="0" xfId="0" applyNumberFormat="1"/>
    <xf numFmtId="164" fontId="0" fillId="2" borderId="0" xfId="0" applyNumberFormat="1" applyFill="1" applyBorder="1" applyAlignment="1">
      <alignment wrapText="1"/>
    </xf>
    <xf numFmtId="164" fontId="0" fillId="9" borderId="0" xfId="0" applyNumberFormat="1" applyFill="1" applyAlignment="1">
      <alignment horizontal="center" wrapText="1"/>
    </xf>
    <xf numFmtId="0" fontId="48" fillId="0" borderId="0" xfId="0" applyFont="1"/>
    <xf numFmtId="0" fontId="49" fillId="0" borderId="0" xfId="0" applyFont="1"/>
    <xf numFmtId="0" fontId="50" fillId="0" borderId="0" xfId="0" applyFont="1"/>
    <xf numFmtId="0" fontId="49" fillId="0" borderId="0" xfId="0" applyFont="1" applyAlignment="1">
      <alignment wrapText="1"/>
    </xf>
    <xf numFmtId="0" fontId="50" fillId="0" borderId="0" xfId="0" applyFont="1" applyFill="1"/>
    <xf numFmtId="0" fontId="51" fillId="0" borderId="0" xfId="0" applyFont="1"/>
    <xf numFmtId="0" fontId="9" fillId="0" borderId="0" xfId="0" applyFont="1" applyFill="1" applyBorder="1" applyAlignment="1">
      <alignment horizontal="right"/>
    </xf>
    <xf numFmtId="0" fontId="0" fillId="0" borderId="0" xfId="0" applyAlignment="1">
      <alignment horizontal="right"/>
    </xf>
    <xf numFmtId="0" fontId="8" fillId="0" borderId="0" xfId="0" applyFont="1"/>
    <xf numFmtId="0" fontId="52" fillId="0" borderId="0" xfId="0" applyFont="1"/>
    <xf numFmtId="0" fontId="53" fillId="0" borderId="0" xfId="0" applyFont="1"/>
    <xf numFmtId="0" fontId="54" fillId="0" borderId="0" xfId="0" applyFont="1"/>
    <xf numFmtId="0" fontId="55" fillId="0" borderId="0" xfId="0" applyFont="1"/>
    <xf numFmtId="0" fontId="56" fillId="0" borderId="0" xfId="0" applyFont="1"/>
    <xf numFmtId="0" fontId="48" fillId="0" borderId="0" xfId="0" applyFont="1" applyAlignment="1">
      <alignment vertical="center"/>
    </xf>
    <xf numFmtId="0" fontId="58" fillId="0" borderId="0" xfId="0" applyFont="1"/>
    <xf numFmtId="0" fontId="49" fillId="0" borderId="0" xfId="0" applyFont="1" applyFill="1"/>
    <xf numFmtId="0" fontId="11" fillId="0" borderId="0" xfId="0" applyFont="1"/>
    <xf numFmtId="0" fontId="59" fillId="0" borderId="0" xfId="0" applyFont="1"/>
    <xf numFmtId="0" fontId="60" fillId="0" borderId="0" xfId="0" applyFont="1"/>
    <xf numFmtId="0" fontId="61" fillId="0" borderId="0" xfId="0" applyFont="1"/>
    <xf numFmtId="0" fontId="19" fillId="0" borderId="0" xfId="0" applyFont="1" applyFill="1"/>
    <xf numFmtId="0" fontId="62" fillId="0" borderId="0" xfId="0" applyFont="1"/>
    <xf numFmtId="0" fontId="63" fillId="0" borderId="0" xfId="0" applyFont="1"/>
    <xf numFmtId="0" fontId="7" fillId="0" borderId="0" xfId="0" applyFont="1"/>
    <xf numFmtId="0" fontId="0" fillId="0" borderId="0" xfId="0" applyFont="1"/>
    <xf numFmtId="0" fontId="0" fillId="0" borderId="0" xfId="0" applyFont="1" applyFill="1"/>
    <xf numFmtId="0" fontId="0" fillId="0" borderId="0" xfId="0" applyFont="1" applyAlignment="1">
      <alignment vertical="center"/>
    </xf>
    <xf numFmtId="0" fontId="24" fillId="0" borderId="0" xfId="0" applyFont="1" applyFill="1" applyAlignment="1">
      <alignment wrapText="1"/>
    </xf>
    <xf numFmtId="0" fontId="0" fillId="0" borderId="0" xfId="0" applyAlignment="1">
      <alignment horizontal="left"/>
    </xf>
    <xf numFmtId="0" fontId="28" fillId="6" borderId="0" xfId="0" applyFont="1" applyFill="1" applyAlignment="1">
      <alignment wrapText="1"/>
    </xf>
    <xf numFmtId="0" fontId="38" fillId="3" borderId="0" xfId="0" applyFont="1" applyFill="1" applyBorder="1" applyAlignment="1">
      <alignment horizontal="center" vertical="center"/>
    </xf>
    <xf numFmtId="14" fontId="35" fillId="0" borderId="0" xfId="0" applyNumberFormat="1" applyFont="1"/>
    <xf numFmtId="0" fontId="0" fillId="6" borderId="0" xfId="0" applyFont="1" applyFill="1" applyAlignment="1">
      <alignment wrapText="1"/>
    </xf>
    <xf numFmtId="0" fontId="6" fillId="0" borderId="0" xfId="0" applyFont="1"/>
    <xf numFmtId="0" fontId="19" fillId="0" borderId="11" xfId="0" applyFont="1" applyFill="1" applyBorder="1"/>
    <xf numFmtId="0" fontId="10" fillId="0" borderId="2" xfId="0" applyFont="1" applyBorder="1"/>
    <xf numFmtId="0" fontId="34" fillId="0" borderId="2" xfId="0" applyFont="1" applyBorder="1"/>
    <xf numFmtId="0" fontId="61" fillId="0" borderId="0" xfId="0" applyFont="1" applyAlignment="1">
      <alignment shrinkToFit="1"/>
    </xf>
    <xf numFmtId="0" fontId="0" fillId="0" borderId="0" xfId="0" applyAlignment="1">
      <alignment shrinkToFit="1"/>
    </xf>
    <xf numFmtId="164" fontId="0" fillId="2" borderId="0" xfId="0" applyNumberFormat="1" applyFill="1" applyAlignment="1">
      <alignment wrapText="1" shrinkToFit="1"/>
    </xf>
    <xf numFmtId="164" fontId="0" fillId="0" borderId="0" xfId="0" applyNumberFormat="1" applyAlignment="1">
      <alignment shrinkToFit="1"/>
    </xf>
    <xf numFmtId="0" fontId="21" fillId="0" borderId="0" xfId="0" applyFont="1" applyAlignment="1">
      <alignment shrinkToFit="1"/>
    </xf>
    <xf numFmtId="0" fontId="24" fillId="5" borderId="0" xfId="0" applyFont="1" applyFill="1" applyAlignment="1">
      <alignment shrinkToFit="1"/>
    </xf>
    <xf numFmtId="0" fontId="24" fillId="5" borderId="0" xfId="0" applyFont="1" applyFill="1" applyAlignment="1">
      <alignment wrapText="1" shrinkToFit="1"/>
    </xf>
    <xf numFmtId="0" fontId="35" fillId="0" borderId="0" xfId="0" applyFont="1" applyAlignment="1">
      <alignment shrinkToFit="1"/>
    </xf>
    <xf numFmtId="0" fontId="19" fillId="0" borderId="2" xfId="0" applyFont="1" applyBorder="1" applyAlignment="1">
      <alignment shrinkToFit="1"/>
    </xf>
    <xf numFmtId="0" fontId="19" fillId="0" borderId="0" xfId="0" applyFont="1" applyAlignment="1">
      <alignment shrinkToFit="1"/>
    </xf>
    <xf numFmtId="0" fontId="0" fillId="0" borderId="2" xfId="0" applyBorder="1" applyAlignment="1">
      <alignment shrinkToFit="1"/>
    </xf>
    <xf numFmtId="164" fontId="0" fillId="2" borderId="0" xfId="0" applyNumberFormat="1" applyFill="1" applyAlignment="1">
      <alignment shrinkToFit="1"/>
    </xf>
    <xf numFmtId="0" fontId="5" fillId="0" borderId="0" xfId="0" applyFont="1" applyAlignment="1">
      <alignment wrapText="1"/>
    </xf>
    <xf numFmtId="0" fontId="62" fillId="0" borderId="0" xfId="0" applyFont="1" applyAlignment="1">
      <alignment wrapText="1"/>
    </xf>
    <xf numFmtId="0" fontId="64" fillId="0" borderId="0" xfId="0" applyFont="1" applyAlignment="1">
      <alignment wrapText="1"/>
    </xf>
    <xf numFmtId="0" fontId="5" fillId="0" borderId="0" xfId="0" applyFont="1"/>
    <xf numFmtId="0" fontId="21" fillId="0" borderId="0" xfId="0" applyFont="1" applyAlignment="1">
      <alignment vertical="center"/>
    </xf>
    <xf numFmtId="0" fontId="65" fillId="0" borderId="0" xfId="0" applyFont="1" applyAlignment="1">
      <alignment horizontal="center" vertical="center"/>
    </xf>
    <xf numFmtId="0" fontId="66" fillId="0" borderId="0" xfId="0" applyFont="1"/>
    <xf numFmtId="0" fontId="0" fillId="8" borderId="9" xfId="0" applyFill="1" applyBorder="1"/>
    <xf numFmtId="164" fontId="0" fillId="8" borderId="0" xfId="0" applyNumberFormat="1" applyFill="1" applyAlignment="1">
      <alignment horizontal="center" wrapText="1"/>
    </xf>
    <xf numFmtId="0" fontId="0" fillId="8" borderId="0" xfId="0" applyFill="1" applyAlignment="1">
      <alignment horizontal="center" wrapText="1"/>
    </xf>
    <xf numFmtId="0" fontId="21" fillId="8" borderId="0" xfId="0" applyFont="1" applyFill="1"/>
    <xf numFmtId="0" fontId="11" fillId="6" borderId="0" xfId="0" applyFont="1" applyFill="1"/>
    <xf numFmtId="164" fontId="65" fillId="12" borderId="0" xfId="0" applyNumberFormat="1" applyFont="1" applyFill="1" applyAlignment="1">
      <alignment wrapText="1"/>
    </xf>
    <xf numFmtId="0" fontId="13" fillId="0" borderId="0" xfId="1" applyFont="1"/>
    <xf numFmtId="0" fontId="0" fillId="0" borderId="0" xfId="0" applyFont="1" applyAlignment="1">
      <alignment horizontal="center" vertical="center"/>
    </xf>
    <xf numFmtId="0" fontId="0" fillId="0" borderId="0" xfId="0" applyFont="1" applyAlignment="1">
      <alignment horizontal="left" vertical="center"/>
    </xf>
    <xf numFmtId="0" fontId="0" fillId="4" borderId="0" xfId="0" applyFont="1" applyFill="1"/>
    <xf numFmtId="0" fontId="13" fillId="4" borderId="0" xfId="1" applyFont="1" applyFill="1"/>
    <xf numFmtId="0" fontId="0" fillId="0" borderId="0" xfId="0" applyFont="1" applyAlignment="1">
      <alignment wrapText="1"/>
    </xf>
    <xf numFmtId="0" fontId="0" fillId="0" borderId="2" xfId="0" applyFont="1" applyBorder="1"/>
    <xf numFmtId="0" fontId="4" fillId="0" borderId="0" xfId="0" applyFont="1" applyAlignment="1">
      <alignment vertical="center"/>
    </xf>
    <xf numFmtId="0" fontId="0" fillId="8" borderId="0" xfId="0" applyFont="1" applyFill="1"/>
    <xf numFmtId="14" fontId="13" fillId="6" borderId="0" xfId="1" applyNumberFormat="1" applyFill="1" applyAlignment="1">
      <alignment wrapText="1"/>
    </xf>
    <xf numFmtId="14" fontId="21" fillId="0" borderId="0" xfId="0" applyNumberFormat="1" applyFont="1"/>
    <xf numFmtId="0" fontId="3" fillId="0" borderId="0" xfId="0" applyFont="1" applyAlignment="1">
      <alignment wrapText="1"/>
    </xf>
    <xf numFmtId="0" fontId="67" fillId="13" borderId="0" xfId="0" applyFont="1" applyFill="1" applyAlignment="1">
      <alignment wrapText="1"/>
    </xf>
    <xf numFmtId="0" fontId="10" fillId="14" borderId="12" xfId="0" applyFont="1" applyFill="1" applyBorder="1" applyAlignment="1">
      <alignment horizontal="center" vertical="center" wrapText="1"/>
    </xf>
    <xf numFmtId="0" fontId="37" fillId="14" borderId="12" xfId="0" applyFont="1" applyFill="1" applyBorder="1" applyAlignment="1">
      <alignment horizontal="center" vertical="center" wrapText="1"/>
    </xf>
    <xf numFmtId="0" fontId="10" fillId="15" borderId="10" xfId="0" applyFont="1" applyFill="1" applyBorder="1" applyAlignment="1">
      <alignment horizontal="center" vertical="center" wrapText="1"/>
    </xf>
    <xf numFmtId="0" fontId="0" fillId="16" borderId="0" xfId="0" applyFill="1" applyAlignment="1">
      <alignment wrapText="1"/>
    </xf>
    <xf numFmtId="0" fontId="13" fillId="0" borderId="0" xfId="1" applyAlignment="1">
      <alignment horizontal="justify" vertical="center"/>
    </xf>
    <xf numFmtId="0" fontId="13" fillId="0" borderId="0" xfId="1" applyAlignment="1">
      <alignment horizontal="justify" vertical="center" wrapText="1"/>
    </xf>
    <xf numFmtId="0" fontId="10" fillId="0" borderId="0" xfId="0" applyFont="1" applyFill="1" applyAlignment="1">
      <alignment wrapText="1"/>
    </xf>
    <xf numFmtId="0" fontId="69" fillId="0" borderId="0" xfId="0" applyFont="1"/>
    <xf numFmtId="0" fontId="10" fillId="6" borderId="0" xfId="0" applyFont="1" applyFill="1"/>
    <xf numFmtId="0" fontId="2" fillId="0" borderId="0" xfId="0" applyFont="1" applyAlignment="1">
      <alignment wrapText="1"/>
    </xf>
    <xf numFmtId="0" fontId="70" fillId="0" borderId="0" xfId="0" applyFont="1"/>
    <xf numFmtId="14" fontId="10" fillId="0" borderId="0" xfId="0" applyNumberFormat="1" applyFont="1"/>
    <xf numFmtId="0" fontId="0" fillId="17" borderId="0" xfId="0" applyFill="1"/>
    <xf numFmtId="0" fontId="21" fillId="17" borderId="0" xfId="0" applyFont="1" applyFill="1"/>
    <xf numFmtId="0" fontId="71" fillId="17" borderId="0" xfId="0" applyFont="1" applyFill="1"/>
    <xf numFmtId="0" fontId="72" fillId="17" borderId="0" xfId="0" applyFont="1" applyFill="1" applyAlignment="1">
      <alignment wrapText="1"/>
    </xf>
    <xf numFmtId="0" fontId="73" fillId="17" borderId="0" xfId="0" applyFont="1" applyFill="1" applyAlignment="1">
      <alignment wrapText="1"/>
    </xf>
    <xf numFmtId="0" fontId="73" fillId="17" borderId="0" xfId="0" applyFont="1" applyFill="1"/>
    <xf numFmtId="0" fontId="74" fillId="17" borderId="0" xfId="0" applyFont="1" applyFill="1"/>
    <xf numFmtId="0" fontId="1" fillId="0" borderId="0" xfId="0" applyFont="1" applyAlignment="1">
      <alignment vertical="center"/>
    </xf>
    <xf numFmtId="1" fontId="0" fillId="0" borderId="0" xfId="0" applyNumberFormat="1"/>
    <xf numFmtId="1" fontId="0" fillId="0" borderId="1" xfId="0" applyNumberFormat="1" applyBorder="1"/>
    <xf numFmtId="1" fontId="0" fillId="8" borderId="0" xfId="0" applyNumberFormat="1" applyFill="1"/>
    <xf numFmtId="1" fontId="9" fillId="0" borderId="0" xfId="0" applyNumberFormat="1" applyFont="1"/>
    <xf numFmtId="0" fontId="0" fillId="0" borderId="11" xfId="0" applyFont="1" applyBorder="1"/>
    <xf numFmtId="0" fontId="30" fillId="0" borderId="0" xfId="0" applyFont="1" applyBorder="1"/>
    <xf numFmtId="0" fontId="19" fillId="0" borderId="11" xfId="0" applyFont="1" applyBorder="1"/>
    <xf numFmtId="0" fontId="27" fillId="0" borderId="11" xfId="0" applyFont="1" applyBorder="1"/>
    <xf numFmtId="0" fontId="65" fillId="0" borderId="0" xfId="0" applyFont="1" applyFill="1"/>
    <xf numFmtId="0" fontId="65" fillId="0" borderId="9" xfId="0" applyFont="1" applyFill="1" applyBorder="1"/>
    <xf numFmtId="164" fontId="65" fillId="0" borderId="0" xfId="0" applyNumberFormat="1" applyFont="1" applyFill="1" applyAlignment="1">
      <alignment horizontal="center" wrapText="1"/>
    </xf>
    <xf numFmtId="0" fontId="65" fillId="0" borderId="0" xfId="0" applyFont="1" applyFill="1" applyAlignment="1">
      <alignment horizontal="center" wrapText="1"/>
    </xf>
    <xf numFmtId="0" fontId="65" fillId="0" borderId="0" xfId="0" applyFont="1" applyFill="1" applyAlignment="1">
      <alignment wrapText="1"/>
    </xf>
    <xf numFmtId="0" fontId="75" fillId="0" borderId="0" xfId="0" applyFont="1" applyFill="1"/>
    <xf numFmtId="0" fontId="0" fillId="0" borderId="0" xfId="0" applyFont="1" applyAlignment="1"/>
    <xf numFmtId="0" fontId="76" fillId="0" borderId="0" xfId="0" applyFont="1" applyAlignment="1">
      <alignment horizontal="justify" vertical="center"/>
    </xf>
    <xf numFmtId="164" fontId="0" fillId="6" borderId="0" xfId="0" applyNumberFormat="1" applyFill="1"/>
    <xf numFmtId="0" fontId="77" fillId="0" borderId="0" xfId="0" applyFont="1"/>
    <xf numFmtId="0" fontId="0" fillId="0" borderId="0" xfId="0" applyAlignment="1">
      <alignment horizontal="left" vertical="center" indent="1"/>
    </xf>
    <xf numFmtId="0" fontId="78" fillId="0" borderId="0" xfId="0" applyFont="1"/>
    <xf numFmtId="0" fontId="10" fillId="0" borderId="12" xfId="0" applyFont="1" applyBorder="1" applyAlignment="1">
      <alignment horizontal="center" vertical="center" wrapText="1"/>
    </xf>
    <xf numFmtId="0" fontId="68" fillId="0" borderId="12" xfId="0" applyFont="1" applyBorder="1" applyAlignment="1">
      <alignment horizontal="center" vertical="center" wrapText="1"/>
    </xf>
    <xf numFmtId="0" fontId="0" fillId="14" borderId="12" xfId="0" applyFill="1" applyBorder="1" applyAlignment="1">
      <alignment horizontal="center" vertical="center" wrapText="1"/>
    </xf>
    <xf numFmtId="0" fontId="2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68" fillId="0" borderId="12" xfId="0" applyFont="1" applyBorder="1" applyAlignment="1">
      <alignment horizontal="center" vertical="center"/>
    </xf>
    <xf numFmtId="0" fontId="0" fillId="0" borderId="14" xfId="0" applyBorder="1" applyAlignment="1">
      <alignment vertical="center"/>
    </xf>
    <xf numFmtId="0" fontId="68" fillId="0" borderId="0" xfId="0" applyFont="1"/>
    <xf numFmtId="0" fontId="0" fillId="0" borderId="0" xfId="0" applyAlignment="1">
      <alignment horizontal="left" vertical="center" indent="2"/>
    </xf>
    <xf numFmtId="0" fontId="13" fillId="0" borderId="0" xfId="1" applyAlignment="1">
      <alignment horizontal="left" vertical="center" indent="2"/>
    </xf>
    <xf numFmtId="0" fontId="10" fillId="0" borderId="0" xfId="0" applyFont="1" applyAlignment="1">
      <alignment horizontal="left" vertical="center" indent="2"/>
    </xf>
    <xf numFmtId="0" fontId="37" fillId="0" borderId="12" xfId="0" applyFont="1" applyBorder="1" applyAlignment="1">
      <alignment horizontal="center" vertical="center" wrapText="1"/>
    </xf>
    <xf numFmtId="0" fontId="81" fillId="0" borderId="12" xfId="0" applyFont="1" applyBorder="1" applyAlignment="1">
      <alignment horizontal="center" vertical="center" wrapText="1"/>
    </xf>
    <xf numFmtId="0" fontId="82" fillId="0" borderId="0" xfId="0" applyFont="1"/>
    <xf numFmtId="0" fontId="10" fillId="0" borderId="12" xfId="0" applyFont="1" applyFill="1" applyBorder="1" applyAlignment="1">
      <alignment horizontal="center" vertical="center" wrapText="1"/>
    </xf>
    <xf numFmtId="0" fontId="9" fillId="6" borderId="0" xfId="0" applyFont="1" applyFill="1"/>
    <xf numFmtId="0" fontId="0" fillId="6" borderId="0" xfId="0" applyFont="1" applyFill="1"/>
  </cellXfs>
  <cellStyles count="246">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Lien hypertexte visité" xfId="108" builtinId="9" hidden="1"/>
    <cellStyle name="Lien hypertexte visité" xfId="109" builtinId="9" hidden="1"/>
    <cellStyle name="Lien hypertexte visité" xfId="110" builtinId="9" hidden="1"/>
    <cellStyle name="Lien hypertexte visité" xfId="111" builtinId="9" hidden="1"/>
    <cellStyle name="Lien hypertexte visité" xfId="112" builtinId="9" hidden="1"/>
    <cellStyle name="Lien hypertexte visité" xfId="113" builtinId="9" hidden="1"/>
    <cellStyle name="Lien hypertexte visité" xfId="114" builtinId="9" hidden="1"/>
    <cellStyle name="Lien hypertexte visité" xfId="115" builtinId="9" hidden="1"/>
    <cellStyle name="Lien hypertexte visité" xfId="116" builtinId="9" hidden="1"/>
    <cellStyle name="Lien hypertexte visité" xfId="117" builtinId="9" hidden="1"/>
    <cellStyle name="Lien hypertexte visité" xfId="118" builtinId="9" hidden="1"/>
    <cellStyle name="Lien hypertexte visité" xfId="119" builtinId="9" hidden="1"/>
    <cellStyle name="Lien hypertexte visité" xfId="120" builtinId="9" hidden="1"/>
    <cellStyle name="Lien hypertexte visité" xfId="121" builtinId="9" hidden="1"/>
    <cellStyle name="Lien hypertexte visité" xfId="122" builtinId="9" hidden="1"/>
    <cellStyle name="Lien hypertexte visité" xfId="123" builtinId="9" hidden="1"/>
    <cellStyle name="Lien hypertexte visité" xfId="124" builtinId="9" hidden="1"/>
    <cellStyle name="Lien hypertexte visité" xfId="125" builtinId="9" hidden="1"/>
    <cellStyle name="Lien hypertexte visité" xfId="126" builtinId="9" hidden="1"/>
    <cellStyle name="Lien hypertexte visité" xfId="127" builtinId="9" hidden="1"/>
    <cellStyle name="Lien hypertexte visité" xfId="128" builtinId="9" hidden="1"/>
    <cellStyle name="Lien hypertexte visité" xfId="129" builtinId="9" hidden="1"/>
    <cellStyle name="Lien hypertexte visité" xfId="130" builtinId="9" hidden="1"/>
    <cellStyle name="Lien hypertexte visité" xfId="131" builtinId="9" hidden="1"/>
    <cellStyle name="Lien hypertexte visité" xfId="132" builtinId="9" hidden="1"/>
    <cellStyle name="Lien hypertexte visité" xfId="133" builtinId="9" hidden="1"/>
    <cellStyle name="Lien hypertexte visité" xfId="134" builtinId="9" hidden="1"/>
    <cellStyle name="Lien hypertexte visité" xfId="135" builtinId="9" hidden="1"/>
    <cellStyle name="Lien hypertexte visité" xfId="136" builtinId="9" hidden="1"/>
    <cellStyle name="Lien hypertexte visité" xfId="137" builtinId="9" hidden="1"/>
    <cellStyle name="Lien hypertexte visité" xfId="138" builtinId="9" hidden="1"/>
    <cellStyle name="Lien hypertexte visité" xfId="139" builtinId="9" hidden="1"/>
    <cellStyle name="Lien hypertexte visité" xfId="140" builtinId="9" hidden="1"/>
    <cellStyle name="Lien hypertexte visité" xfId="141" builtinId="9" hidden="1"/>
    <cellStyle name="Lien hypertexte visité" xfId="142" builtinId="9" hidden="1"/>
    <cellStyle name="Lien hypertexte visité" xfId="143" builtinId="9" hidden="1"/>
    <cellStyle name="Lien hypertexte visité" xfId="144" builtinId="9" hidden="1"/>
    <cellStyle name="Lien hypertexte visité" xfId="145" builtinId="9" hidden="1"/>
    <cellStyle name="Lien hypertexte visité" xfId="146" builtinId="9" hidden="1"/>
    <cellStyle name="Lien hypertexte visité" xfId="147" builtinId="9" hidden="1"/>
    <cellStyle name="Lien hypertexte visité" xfId="148" builtinId="9" hidden="1"/>
    <cellStyle name="Lien hypertexte visité" xfId="149" builtinId="9" hidden="1"/>
    <cellStyle name="Lien hypertexte visité" xfId="150" builtinId="9" hidden="1"/>
    <cellStyle name="Lien hypertexte visité" xfId="151" builtinId="9" hidden="1"/>
    <cellStyle name="Lien hypertexte visité" xfId="152" builtinId="9" hidden="1"/>
    <cellStyle name="Lien hypertexte visité" xfId="153" builtinId="9" hidden="1"/>
    <cellStyle name="Lien hypertexte visité" xfId="154" builtinId="9" hidden="1"/>
    <cellStyle name="Lien hypertexte visité" xfId="155" builtinId="9" hidden="1"/>
    <cellStyle name="Lien hypertexte visité" xfId="156" builtinId="9" hidden="1"/>
    <cellStyle name="Lien hypertexte visité" xfId="157" builtinId="9" hidden="1"/>
    <cellStyle name="Lien hypertexte visité" xfId="158" builtinId="9" hidden="1"/>
    <cellStyle name="Lien hypertexte visité" xfId="159" builtinId="9" hidden="1"/>
    <cellStyle name="Lien hypertexte visité" xfId="160" builtinId="9" hidden="1"/>
    <cellStyle name="Lien hypertexte visité" xfId="161" builtinId="9" hidden="1"/>
    <cellStyle name="Lien hypertexte visité" xfId="162" builtinId="9" hidden="1"/>
    <cellStyle name="Lien hypertexte visité" xfId="163" builtinId="9" hidden="1"/>
    <cellStyle name="Lien hypertexte visité" xfId="164" builtinId="9" hidden="1"/>
    <cellStyle name="Lien hypertexte visité" xfId="165" builtinId="9" hidden="1"/>
    <cellStyle name="Lien hypertexte visité" xfId="166" builtinId="9" hidden="1"/>
    <cellStyle name="Lien hypertexte visité" xfId="167" builtinId="9" hidden="1"/>
    <cellStyle name="Lien hypertexte visité" xfId="168" builtinId="9" hidden="1"/>
    <cellStyle name="Lien hypertexte visité" xfId="169" builtinId="9" hidden="1"/>
    <cellStyle name="Lien hypertexte visité" xfId="170" builtinId="9" hidden="1"/>
    <cellStyle name="Lien hypertexte visité" xfId="171" builtinId="9" hidden="1"/>
    <cellStyle name="Lien hypertexte visité" xfId="172" builtinId="9" hidden="1"/>
    <cellStyle name="Lien hypertexte visité" xfId="173" builtinId="9" hidden="1"/>
    <cellStyle name="Lien hypertexte visité" xfId="174" builtinId="9" hidden="1"/>
    <cellStyle name="Lien hypertexte visité" xfId="175" builtinId="9" hidden="1"/>
    <cellStyle name="Lien hypertexte visité" xfId="176" builtinId="9" hidden="1"/>
    <cellStyle name="Lien hypertexte visité" xfId="177" builtinId="9" hidden="1"/>
    <cellStyle name="Lien hypertexte visité" xfId="178" builtinId="9" hidden="1"/>
    <cellStyle name="Lien hypertexte visité" xfId="179" builtinId="9" hidden="1"/>
    <cellStyle name="Lien hypertexte visité" xfId="180" builtinId="9" hidden="1"/>
    <cellStyle name="Lien hypertexte visité" xfId="181" builtinId="9" hidden="1"/>
    <cellStyle name="Lien hypertexte visité" xfId="182" builtinId="9" hidden="1"/>
    <cellStyle name="Lien hypertexte visité" xfId="183" builtinId="9" hidden="1"/>
    <cellStyle name="Lien hypertexte visité" xfId="184" builtinId="9" hidden="1"/>
    <cellStyle name="Lien hypertexte visité" xfId="185" builtinId="9" hidden="1"/>
    <cellStyle name="Lien hypertexte visité" xfId="186" builtinId="9" hidden="1"/>
    <cellStyle name="Lien hypertexte visité" xfId="187" builtinId="9" hidden="1"/>
    <cellStyle name="Lien hypertexte visité" xfId="188" builtinId="9" hidden="1"/>
    <cellStyle name="Lien hypertexte visité" xfId="189" builtinId="9" hidden="1"/>
    <cellStyle name="Lien hypertexte visité" xfId="190" builtinId="9" hidden="1"/>
    <cellStyle name="Lien hypertexte visité" xfId="191" builtinId="9" hidden="1"/>
    <cellStyle name="Lien hypertexte visité" xfId="192" builtinId="9" hidden="1"/>
    <cellStyle name="Lien hypertexte visité" xfId="193" builtinId="9" hidden="1"/>
    <cellStyle name="Lien hypertexte visité" xfId="194" builtinId="9" hidden="1"/>
    <cellStyle name="Lien hypertexte visité" xfId="195" builtinId="9" hidden="1"/>
    <cellStyle name="Lien hypertexte visité" xfId="196" builtinId="9" hidden="1"/>
    <cellStyle name="Lien hypertexte visité" xfId="197" builtinId="9" hidden="1"/>
    <cellStyle name="Lien hypertexte visité" xfId="198" builtinId="9" hidden="1"/>
    <cellStyle name="Lien hypertexte visité" xfId="199" builtinId="9" hidden="1"/>
    <cellStyle name="Lien hypertexte visité" xfId="200" builtinId="9" hidden="1"/>
    <cellStyle name="Lien hypertexte visité" xfId="201" builtinId="9" hidden="1"/>
    <cellStyle name="Lien hypertexte visité" xfId="202" builtinId="9" hidden="1"/>
    <cellStyle name="Lien hypertexte visité" xfId="203" builtinId="9" hidden="1"/>
    <cellStyle name="Lien hypertexte visité" xfId="204" builtinId="9" hidden="1"/>
    <cellStyle name="Lien hypertexte visité" xfId="205" builtinId="9" hidden="1"/>
    <cellStyle name="Lien hypertexte visité" xfId="206" builtinId="9" hidden="1"/>
    <cellStyle name="Lien hypertexte visité" xfId="207" builtinId="9" hidden="1"/>
    <cellStyle name="Lien hypertexte visité" xfId="208" builtinId="9" hidden="1"/>
    <cellStyle name="Lien hypertexte visité" xfId="209" builtinId="9" hidden="1"/>
    <cellStyle name="Lien hypertexte visité" xfId="210" builtinId="9" hidden="1"/>
    <cellStyle name="Lien hypertexte visité" xfId="211" builtinId="9" hidden="1"/>
    <cellStyle name="Lien hypertexte visité" xfId="212" builtinId="9" hidden="1"/>
    <cellStyle name="Lien hypertexte visité" xfId="213" builtinId="9" hidden="1"/>
    <cellStyle name="Lien hypertexte visité" xfId="214" builtinId="9" hidden="1"/>
    <cellStyle name="Lien hypertexte visité" xfId="215" builtinId="9" hidden="1"/>
    <cellStyle name="Lien hypertexte visité" xfId="216" builtinId="9" hidden="1"/>
    <cellStyle name="Lien hypertexte visité" xfId="217" builtinId="9" hidden="1"/>
    <cellStyle name="Lien hypertexte visité" xfId="218" builtinId="9" hidden="1"/>
    <cellStyle name="Lien hypertexte visité" xfId="219" builtinId="9" hidden="1"/>
    <cellStyle name="Lien hypertexte visité" xfId="220" builtinId="9" hidden="1"/>
    <cellStyle name="Lien hypertexte visité" xfId="221" builtinId="9" hidden="1"/>
    <cellStyle name="Lien hypertexte visité" xfId="222" builtinId="9" hidden="1"/>
    <cellStyle name="Lien hypertexte visité" xfId="223" builtinId="9" hidden="1"/>
    <cellStyle name="Lien hypertexte visité" xfId="224" builtinId="9" hidden="1"/>
    <cellStyle name="Lien hypertexte visité" xfId="225" builtinId="9" hidden="1"/>
    <cellStyle name="Lien hypertexte visité" xfId="226" builtinId="9" hidden="1"/>
    <cellStyle name="Lien hypertexte visité" xfId="227" builtinId="9" hidden="1"/>
    <cellStyle name="Lien hypertexte visité" xfId="228" builtinId="9" hidden="1"/>
    <cellStyle name="Lien hypertexte visité" xfId="229" builtinId="9" hidden="1"/>
    <cellStyle name="Lien hypertexte visité" xfId="230" builtinId="9" hidden="1"/>
    <cellStyle name="Lien hypertexte visité" xfId="231" builtinId="9" hidden="1"/>
    <cellStyle name="Lien hypertexte visité" xfId="232" builtinId="9" hidden="1"/>
    <cellStyle name="Lien hypertexte visité" xfId="233" builtinId="9" hidden="1"/>
    <cellStyle name="Lien hypertexte visité" xfId="234" builtinId="9" hidden="1"/>
    <cellStyle name="Lien hypertexte visité" xfId="235" builtinId="9" hidden="1"/>
    <cellStyle name="Lien hypertexte visité" xfId="236" builtinId="9" hidden="1"/>
    <cellStyle name="Lien hypertexte visité" xfId="237" builtinId="9" hidden="1"/>
    <cellStyle name="Lien hypertexte visité" xfId="238" builtinId="9" hidden="1"/>
    <cellStyle name="Lien hypertexte visité" xfId="239" builtinId="9" hidden="1"/>
    <cellStyle name="Lien hypertexte visité" xfId="240" builtinId="9" hidden="1"/>
    <cellStyle name="Lien hypertexte visité" xfId="241" builtinId="9" hidden="1"/>
    <cellStyle name="Lien hypertexte visité" xfId="242" builtinId="9" hidden="1"/>
    <cellStyle name="Lien hypertexte visité" xfId="243" builtinId="9" hidden="1"/>
    <cellStyle name="Lien hypertexte visité" xfId="244" builtinId="9" hidden="1"/>
    <cellStyle name="Lien hypertexte visité" xfId="245" builtinId="9" hidden="1"/>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www.emkom.f" TargetMode="External"/><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164</xdr:row>
      <xdr:rowOff>0</xdr:rowOff>
    </xdr:from>
    <xdr:to>
      <xdr:col>3</xdr:col>
      <xdr:colOff>914400</xdr:colOff>
      <xdr:row>166</xdr:row>
      <xdr:rowOff>88900</xdr:rowOff>
    </xdr:to>
    <xdr:pic>
      <xdr:nvPicPr>
        <xdr:cNvPr id="12317" name="Picture 29" descr="Mkom">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02400" y="33731200"/>
          <a:ext cx="914400" cy="44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214</xdr:row>
      <xdr:rowOff>0</xdr:rowOff>
    </xdr:from>
    <xdr:to>
      <xdr:col>3</xdr:col>
      <xdr:colOff>1320800</xdr:colOff>
      <xdr:row>215</xdr:row>
      <xdr:rowOff>165100</xdr:rowOff>
    </xdr:to>
    <xdr:sp macro="" textlink="">
      <xdr:nvSpPr>
        <xdr:cNvPr id="12318" name="Image_x0020_1" descr="id:680281107@19042010-1311"/>
        <xdr:cNvSpPr>
          <a:spLocks noChangeAspect="1" noChangeArrowheads="1"/>
        </xdr:cNvSpPr>
      </xdr:nvSpPr>
      <xdr:spPr bwMode="auto">
        <a:xfrm>
          <a:off x="6502400" y="42621200"/>
          <a:ext cx="1320800" cy="342900"/>
        </a:xfrm>
        <a:prstGeom prst="rect">
          <a:avLst/>
        </a:prstGeom>
        <a:noFill/>
        <a:extLst>
          <a:ext uri="{909E8E84-426E-40dd-AFC4-6F175D3DCCD1}">
            <a14:hiddenFill xmlns:a14="http://schemas.microsoft.com/office/drawing/2010/main">
              <a:solidFill>
                <a:srgbClr val="FFFFFF"/>
              </a:solidFill>
            </a14:hiddenFill>
          </a:ext>
        </a:extLst>
      </xdr:spPr>
      <xdr:txBody>
        <a:bodyPr rtlCol="0"/>
        <a:lstStyle/>
        <a:p>
          <a:pPr algn="ctr"/>
          <a:endParaRPr lang="fr-F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airbusdefenceandspace.com/" TargetMode="External"/><Relationship Id="rId4" Type="http://schemas.openxmlformats.org/officeDocument/2006/relationships/hyperlink" Target="http://www.airbus-group.com/" TargetMode="External"/><Relationship Id="rId5" Type="http://schemas.openxmlformats.org/officeDocument/2006/relationships/vmlDrawing" Target="../drawings/vmlDrawing1.vml"/><Relationship Id="rId6" Type="http://schemas.openxmlformats.org/officeDocument/2006/relationships/comments" Target="../comments1.xml"/><Relationship Id="rId1" Type="http://schemas.openxmlformats.org/officeDocument/2006/relationships/hyperlink" Target="http://www.ruag.com/" TargetMode="External"/><Relationship Id="rId2" Type="http://schemas.openxmlformats.org/officeDocument/2006/relationships/hyperlink" Target="http://www.airbushelicopters.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lestis.aero/" TargetMode="External"/><Relationship Id="rId4" Type="http://schemas.openxmlformats.org/officeDocument/2006/relationships/hyperlink" Target="http://www.dassault-aviation.com/" TargetMode="External"/><Relationship Id="rId5" Type="http://schemas.openxmlformats.org/officeDocument/2006/relationships/hyperlink" Target="http://www.latecoere-group.com/" TargetMode="External"/><Relationship Id="rId6" Type="http://schemas.openxmlformats.org/officeDocument/2006/relationships/hyperlink" Target="http://www.liebherr.com/ae" TargetMode="External"/><Relationship Id="rId7" Type="http://schemas.openxmlformats.org/officeDocument/2006/relationships/hyperlink" Target="http://www.safran-group.com/" TargetMode="External"/><Relationship Id="rId8" Type="http://schemas.openxmlformats.org/officeDocument/2006/relationships/hyperlink" Target="https://www.thalesgroup.com/" TargetMode="External"/><Relationship Id="rId9" Type="http://schemas.openxmlformats.org/officeDocument/2006/relationships/hyperlink" Target="http://www.zodiacaerospace.com/" TargetMode="External"/><Relationship Id="rId10" Type="http://schemas.openxmlformats.org/officeDocument/2006/relationships/hyperlink" Target="http://www.sonaca.com/" TargetMode="External"/><Relationship Id="rId11" Type="http://schemas.openxmlformats.org/officeDocument/2006/relationships/hyperlink" Target="Carte-des-membres/1_list_adress_members.xlsx" TargetMode="External"/><Relationship Id="rId1" Type="http://schemas.openxmlformats.org/officeDocument/2006/relationships/hyperlink" Target="http://www.ruag.com/" TargetMode="External"/><Relationship Id="rId2" Type="http://schemas.openxmlformats.org/officeDocument/2006/relationships/hyperlink" Target="http://www.airbus.com" TargetMode="External"/></Relationships>
</file>

<file path=xl/worksheets/_rels/sheet3.xml.rels><?xml version="1.0" encoding="UTF-8" standalone="yes"?>
<Relationships xmlns="http://schemas.openxmlformats.org/package/2006/relationships"><Relationship Id="rId11" Type="http://schemas.openxmlformats.org/officeDocument/2006/relationships/hyperlink" Target="http://www.helicecluster.com/" TargetMode="External"/><Relationship Id="rId12" Type="http://schemas.openxmlformats.org/officeDocument/2006/relationships/vmlDrawing" Target="../drawings/vmlDrawing2.vml"/><Relationship Id="rId13" Type="http://schemas.openxmlformats.org/officeDocument/2006/relationships/comments" Target="../comments2.xml"/><Relationship Id="rId1" Type="http://schemas.openxmlformats.org/officeDocument/2006/relationships/hyperlink" Target="http://www.madridnetwork.org/" TargetMode="External"/><Relationship Id="rId2" Type="http://schemas.openxmlformats.org/officeDocument/2006/relationships/hyperlink" Target="http://tedae.org/" TargetMode="External"/><Relationship Id="rId3" Type="http://schemas.openxmlformats.org/officeDocument/2006/relationships/hyperlink" Target="http://www.hegan.com/" TargetMode="External"/><Relationship Id="rId4" Type="http://schemas.openxmlformats.org/officeDocument/2006/relationships/hyperlink" Target="http://www.pole-emc2.fr/" TargetMode="External"/><Relationship Id="rId5" Type="http://schemas.openxmlformats.org/officeDocument/2006/relationships/hyperlink" Target="http://www.adsgroup.org.uk/" TargetMode="External"/><Relationship Id="rId6" Type="http://schemas.openxmlformats.org/officeDocument/2006/relationships/hyperlink" Target="http://www.eaqg.org/" TargetMode="External"/><Relationship Id="rId7" Type="http://schemas.openxmlformats.org/officeDocument/2006/relationships/hyperlink" Target="http://www.gifas.fr/" TargetMode="External"/><Relationship Id="rId8" Type="http://schemas.openxmlformats.org/officeDocument/2006/relationships/hyperlink" Target="http://www.ief-aero.fr/" TargetMode="External"/><Relationship Id="rId9" Type="http://schemas.openxmlformats.org/officeDocument/2006/relationships/hyperlink" Target="http://www.qualifas.com/" TargetMode="External"/><Relationship Id="rId10" Type="http://schemas.openxmlformats.org/officeDocument/2006/relationships/hyperlink" Target="http://www.aeronauticaragon.org/" TargetMode="External"/></Relationships>
</file>

<file path=xl/worksheets/_rels/sheet4.xml.rels><?xml version="1.0" encoding="UTF-8" standalone="yes"?>
<Relationships xmlns="http://schemas.openxmlformats.org/package/2006/relationships"><Relationship Id="rId101" Type="http://schemas.openxmlformats.org/officeDocument/2006/relationships/hyperlink" Target="http://awb-group.com/de/awb-aviaton-gmbh-lieferant-fuer-die-luft-und-raumfahrt/" TargetMode="External"/><Relationship Id="rId102" Type="http://schemas.openxmlformats.org/officeDocument/2006/relationships/hyperlink" Target="http://frentech.eu/en/" TargetMode="External"/><Relationship Id="rId103" Type="http://schemas.openxmlformats.org/officeDocument/2006/relationships/hyperlink" Target="https://www.akg-group.com/de/maerkte/luftfahrt/" TargetMode="External"/><Relationship Id="rId104" Type="http://schemas.openxmlformats.org/officeDocument/2006/relationships/hyperlink" Target="https://www.hofmann-imm.de/de/branchen/luft-und-raumfahrt" TargetMode="External"/><Relationship Id="rId105" Type="http://schemas.openxmlformats.org/officeDocument/2006/relationships/hyperlink" Target="http://bionicproduction.com/" TargetMode="External"/><Relationship Id="rId106" Type="http://schemas.openxmlformats.org/officeDocument/2006/relationships/hyperlink" Target="http://premetec.fr/?usinage-complexe-prototypage-toulouse-montauban-cahors" TargetMode="External"/><Relationship Id="rId107" Type="http://schemas.openxmlformats.org/officeDocument/2006/relationships/hyperlink" Target="http://www.aes-aero.de" TargetMode="External"/><Relationship Id="rId1" Type="http://schemas.openxmlformats.org/officeDocument/2006/relationships/hyperlink" Target="http://www.aerotecnic.aero/" TargetMode="External"/><Relationship Id="rId2" Type="http://schemas.openxmlformats.org/officeDocument/2006/relationships/hyperlink" Target="http://www.carbures.com/" TargetMode="External"/><Relationship Id="rId3" Type="http://schemas.openxmlformats.org/officeDocument/2006/relationships/hyperlink" Target="http://www.berieau.fr/" TargetMode="External"/><Relationship Id="rId4" Type="http://schemas.openxmlformats.org/officeDocument/2006/relationships/hyperlink" Target="http://www.iwamet.com.pl/" TargetMode="External"/><Relationship Id="rId5" Type="http://schemas.openxmlformats.org/officeDocument/2006/relationships/hyperlink" Target="http://airgrup.com/" TargetMode="External"/><Relationship Id="rId6" Type="http://schemas.openxmlformats.org/officeDocument/2006/relationships/hyperlink" Target="http://cca.fr/" TargetMode="External"/><Relationship Id="rId7" Type="http://schemas.openxmlformats.org/officeDocument/2006/relationships/hyperlink" Target="http://www.comtronic-schoenau.de/" TargetMode="External"/><Relationship Id="rId8" Type="http://schemas.openxmlformats.org/officeDocument/2006/relationships/hyperlink" Target="http://www.gazc.es/" TargetMode="External"/><Relationship Id="rId9" Type="http://schemas.openxmlformats.org/officeDocument/2006/relationships/hyperlink" Target="http://www.mecaprec.es/" TargetMode="External"/><Relationship Id="rId108" Type="http://schemas.openxmlformats.org/officeDocument/2006/relationships/hyperlink" Target="http://www.bwb-group.com/de/Standorte/Orte/Dresden.php" TargetMode="External"/><Relationship Id="rId109" Type="http://schemas.openxmlformats.org/officeDocument/2006/relationships/hyperlink" Target="http://hzt-gmbh.de/" TargetMode="External"/><Relationship Id="rId10" Type="http://schemas.openxmlformats.org/officeDocument/2006/relationships/hyperlink" Target="http://www.mecanizadosymontajes.com/" TargetMode="External"/><Relationship Id="rId11" Type="http://schemas.openxmlformats.org/officeDocument/2006/relationships/hyperlink" Target="http://www.halgand.com/" TargetMode="External"/><Relationship Id="rId12" Type="http://schemas.openxmlformats.org/officeDocument/2006/relationships/hyperlink" Target="http://www.metraltec.com/" TargetMode="External"/><Relationship Id="rId13" Type="http://schemas.openxmlformats.org/officeDocument/2006/relationships/hyperlink" Target="../../../../Library/Library/Application%20Support/Microsoft/Office/3_documents%20du%20projet/1.logos/Logos_associate_members/2013.3.juill-aou-sep" TargetMode="External"/><Relationship Id="rId14" Type="http://schemas.openxmlformats.org/officeDocument/2006/relationships/hyperlink" Target="http://www.deharde.de/" TargetMode="External"/><Relationship Id="rId15" Type="http://schemas.openxmlformats.org/officeDocument/2006/relationships/hyperlink" Target="http://www.simra.fr/" TargetMode="External"/><Relationship Id="rId16" Type="http://schemas.openxmlformats.org/officeDocument/2006/relationships/hyperlink" Target="http://www.stts-group.com/" TargetMode="External"/><Relationship Id="rId17" Type="http://schemas.openxmlformats.org/officeDocument/2006/relationships/hyperlink" Target="http://www.tital.de/" TargetMode="External"/><Relationship Id="rId18" Type="http://schemas.openxmlformats.org/officeDocument/2006/relationships/hyperlink" Target="http://www.trccomposite.com/" TargetMode="External"/><Relationship Id="rId19" Type="http://schemas.openxmlformats.org/officeDocument/2006/relationships/hyperlink" Target="http://www.galvatec.es/" TargetMode="External"/><Relationship Id="rId30" Type="http://schemas.openxmlformats.org/officeDocument/2006/relationships/hyperlink" Target="http://www.grupohedisa.com/indemec" TargetMode="External"/><Relationship Id="rId31" Type="http://schemas.openxmlformats.org/officeDocument/2006/relationships/hyperlink" Target="http://www.asco.be/sites/gedern" TargetMode="External"/><Relationship Id="rId32" Type="http://schemas.openxmlformats.org/officeDocument/2006/relationships/hyperlink" Target="https://www.hutchinson.com/fr" TargetMode="External"/><Relationship Id="rId33" Type="http://schemas.openxmlformats.org/officeDocument/2006/relationships/hyperlink" Target="http://www.lauscher.de/" TargetMode="External"/><Relationship Id="rId34" Type="http://schemas.openxmlformats.org/officeDocument/2006/relationships/hyperlink" Target="http://www.element.com/locations-index/element-berlin" TargetMode="External"/><Relationship Id="rId35" Type="http://schemas.openxmlformats.org/officeDocument/2006/relationships/hyperlink" Target="http://www.cfk-online.de/" TargetMode="External"/><Relationship Id="rId36" Type="http://schemas.openxmlformats.org/officeDocument/2006/relationships/hyperlink" Target="http://www.leuka.de/" TargetMode="External"/><Relationship Id="rId37" Type="http://schemas.openxmlformats.org/officeDocument/2006/relationships/hyperlink" Target="http://www.tofer.fr/" TargetMode="External"/><Relationship Id="rId38" Type="http://schemas.openxmlformats.org/officeDocument/2006/relationships/hyperlink" Target="http://www.pcb-elvia.com/" TargetMode="External"/><Relationship Id="rId39" Type="http://schemas.openxmlformats.org/officeDocument/2006/relationships/hyperlink" Target="http://www.sabenatechnics.com/" TargetMode="External"/><Relationship Id="rId50" Type="http://schemas.openxmlformats.org/officeDocument/2006/relationships/hyperlink" Target="http://www.plasgein.com" TargetMode="External"/><Relationship Id="rId51" Type="http://schemas.openxmlformats.org/officeDocument/2006/relationships/hyperlink" Target="http://www.jenoptik.com/dcs" TargetMode="External"/><Relationship Id="rId52" Type="http://schemas.openxmlformats.org/officeDocument/2006/relationships/hyperlink" Target="http://www.ati-interco.fr" TargetMode="External"/><Relationship Id="rId53" Type="http://schemas.openxmlformats.org/officeDocument/2006/relationships/hyperlink" Target="http://www.nomasainnova.com" TargetMode="External"/><Relationship Id="rId54" Type="http://schemas.openxmlformats.org/officeDocument/2006/relationships/hyperlink" Target="http://www.euclide.pro" TargetMode="External"/><Relationship Id="rId55" Type="http://schemas.openxmlformats.org/officeDocument/2006/relationships/hyperlink" Target="Carte-des-membres/1_list_adress_members.xlsx" TargetMode="External"/><Relationship Id="rId56" Type="http://schemas.openxmlformats.org/officeDocument/2006/relationships/hyperlink" Target="http://www.celso.fr" TargetMode="External"/><Relationship Id="rId57" Type="http://schemas.openxmlformats.org/officeDocument/2006/relationships/hyperlink" Target="http://www.umec.es" TargetMode="External"/><Relationship Id="rId58" Type="http://schemas.openxmlformats.org/officeDocument/2006/relationships/hyperlink" Target="http://www.matzen-timm.de" TargetMode="External"/><Relationship Id="rId59" Type="http://schemas.openxmlformats.org/officeDocument/2006/relationships/hyperlink" Target="http://www.berghoff.eu" TargetMode="External"/><Relationship Id="rId70" Type="http://schemas.openxmlformats.org/officeDocument/2006/relationships/hyperlink" Target="http://www.groupe-lauak.com" TargetMode="External"/><Relationship Id="rId71" Type="http://schemas.openxmlformats.org/officeDocument/2006/relationships/hyperlink" Target="http://sogeclair.com/fr/" TargetMode="External"/><Relationship Id="rId72" Type="http://schemas.openxmlformats.org/officeDocument/2006/relationships/hyperlink" Target="http://www.fonderie-barbas.com/" TargetMode="External"/><Relationship Id="rId73" Type="http://schemas.openxmlformats.org/officeDocument/2006/relationships/hyperlink" Target="http://www.azuradhesifs.com/" TargetMode="External"/><Relationship Id="rId74" Type="http://schemas.openxmlformats.org/officeDocument/2006/relationships/hyperlink" Target="http://www.cari-electronic.com" TargetMode="External"/><Relationship Id="rId75" Type="http://schemas.openxmlformats.org/officeDocument/2006/relationships/hyperlink" Target="http://www.kep-sibi.com" TargetMode="External"/><Relationship Id="rId76" Type="http://schemas.openxmlformats.org/officeDocument/2006/relationships/hyperlink" Target="http://www.acatecaeronautics.com" TargetMode="External"/><Relationship Id="rId77" Type="http://schemas.openxmlformats.org/officeDocument/2006/relationships/hyperlink" Target="http://www.mecadaq.com" TargetMode="External"/><Relationship Id="rId78" Type="http://schemas.openxmlformats.org/officeDocument/2006/relationships/hyperlink" Target="http://www.gillis-aero.com/" TargetMode="External"/><Relationship Id="rId79" Type="http://schemas.openxmlformats.org/officeDocument/2006/relationships/hyperlink" Target="http://societe.eolane.com/" TargetMode="External"/><Relationship Id="rId110" Type="http://schemas.openxmlformats.org/officeDocument/2006/relationships/hyperlink" Target="http://www.rs-traut.de/" TargetMode="External"/><Relationship Id="rId90" Type="http://schemas.openxmlformats.org/officeDocument/2006/relationships/hyperlink" Target="http://www.api-aero.com" TargetMode="External"/><Relationship Id="rId91" Type="http://schemas.openxmlformats.org/officeDocument/2006/relationships/hyperlink" Target="http://www.novatech-groupe.com" TargetMode="External"/><Relationship Id="rId92" Type="http://schemas.openxmlformats.org/officeDocument/2006/relationships/hyperlink" Target="http://www.aalberts.com" TargetMode="External"/><Relationship Id="rId93" Type="http://schemas.openxmlformats.org/officeDocument/2006/relationships/hyperlink" Target="http://www" TargetMode="External"/><Relationship Id="rId94" Type="http://schemas.openxmlformats.org/officeDocument/2006/relationships/hyperlink" Target="http://www.mersen.com" TargetMode="External"/><Relationship Id="rId95" Type="http://schemas.openxmlformats.org/officeDocument/2006/relationships/hyperlink" Target="http://www.potez.com" TargetMode="External"/><Relationship Id="rId96" Type="http://schemas.openxmlformats.org/officeDocument/2006/relationships/hyperlink" Target="http://www.aerofonctions.fr" TargetMode="External"/><Relationship Id="rId97" Type="http://schemas.openxmlformats.org/officeDocument/2006/relationships/hyperlink" Target="http://goerri.com/" TargetMode="External"/><Relationship Id="rId98" Type="http://schemas.openxmlformats.org/officeDocument/2006/relationships/hyperlink" Target="http://www.mpbaerospace.com" TargetMode="External"/><Relationship Id="rId99" Type="http://schemas.openxmlformats.org/officeDocument/2006/relationships/hyperlink" Target="http://www.groth-luftfahrt.de/home/" TargetMode="External"/><Relationship Id="rId111" Type="http://schemas.openxmlformats.org/officeDocument/2006/relationships/hyperlink" Target="http://www.georg-martin.de/index.php" TargetMode="External"/><Relationship Id="rId112" Type="http://schemas.openxmlformats.org/officeDocument/2006/relationships/hyperlink" Target="http://www.delmon-group.fr/fr/" TargetMode="External"/><Relationship Id="rId113" Type="http://schemas.openxmlformats.org/officeDocument/2006/relationships/vmlDrawing" Target="../drawings/vmlDrawing3.vml"/><Relationship Id="rId114" Type="http://schemas.openxmlformats.org/officeDocument/2006/relationships/comments" Target="../comments3.xml"/><Relationship Id="rId20" Type="http://schemas.openxmlformats.org/officeDocument/2006/relationships/hyperlink" Target="http://www.aero-coating.de/" TargetMode="External"/><Relationship Id="rId21" Type="http://schemas.openxmlformats.org/officeDocument/2006/relationships/hyperlink" Target="http://www.inmapa.com/" TargetMode="External"/><Relationship Id="rId22" Type="http://schemas.openxmlformats.org/officeDocument/2006/relationships/hyperlink" Target="http://www.reyplas.com/" TargetMode="External"/><Relationship Id="rId23" Type="http://schemas.openxmlformats.org/officeDocument/2006/relationships/hyperlink" Target="http://www.aeroserv.es/" TargetMode="External"/><Relationship Id="rId24" Type="http://schemas.openxmlformats.org/officeDocument/2006/relationships/hyperlink" Target="http://www.masa.aero/" TargetMode="External"/><Relationship Id="rId25" Type="http://schemas.openxmlformats.org/officeDocument/2006/relationships/hyperlink" Target="http://www.ohnhaeuser.de/" TargetMode="External"/><Relationship Id="rId26" Type="http://schemas.openxmlformats.org/officeDocument/2006/relationships/hyperlink" Target="http://www.hauckht.es" TargetMode="External"/><Relationship Id="rId27" Type="http://schemas.openxmlformats.org/officeDocument/2006/relationships/hyperlink" Target="http://www.novintec.com/" TargetMode="External"/><Relationship Id="rId28" Type="http://schemas.openxmlformats.org/officeDocument/2006/relationships/hyperlink" Target="http://www.raytheon.com/" TargetMode="External"/><Relationship Id="rId29" Type="http://schemas.openxmlformats.org/officeDocument/2006/relationships/hyperlink" Target="http://www.talleresalot.com/" TargetMode="External"/><Relationship Id="rId40" Type="http://schemas.openxmlformats.org/officeDocument/2006/relationships/hyperlink" Target="http://www.zeppelin.de/" TargetMode="External"/><Relationship Id="rId41" Type="http://schemas.openxmlformats.org/officeDocument/2006/relationships/hyperlink" Target="http://www.quast-technik.de/" TargetMode="External"/><Relationship Id="rId42" Type="http://schemas.openxmlformats.org/officeDocument/2006/relationships/hyperlink" Target="http://www.microfusionalfa.com/" TargetMode="External"/><Relationship Id="rId43" Type="http://schemas.openxmlformats.org/officeDocument/2006/relationships/hyperlink" Target="https://www.aero-parts.de/" TargetMode="External"/><Relationship Id="rId44" Type="http://schemas.openxmlformats.org/officeDocument/2006/relationships/hyperlink" Target="http://www.esteve-sa.fr/" TargetMode="External"/><Relationship Id="rId45" Type="http://schemas.openxmlformats.org/officeDocument/2006/relationships/hyperlink" Target="http://www.ziegler-gruppe.de/" TargetMode="External"/><Relationship Id="rId46" Type="http://schemas.openxmlformats.org/officeDocument/2006/relationships/hyperlink" Target="http://www.gmp-atim.com/" TargetMode="External"/><Relationship Id="rId47" Type="http://schemas.openxmlformats.org/officeDocument/2006/relationships/hyperlink" Target="http://www.holzer-gruppe.com/de/branche/luftfahrt" TargetMode="External"/><Relationship Id="rId48" Type="http://schemas.openxmlformats.org/officeDocument/2006/relationships/hyperlink" Target="http://www.bodycote.com/fr-FR" TargetMode="External"/><Relationship Id="rId49" Type="http://schemas.openxmlformats.org/officeDocument/2006/relationships/hyperlink" Target="http://www.biersack.de/" TargetMode="External"/><Relationship Id="rId60" Type="http://schemas.openxmlformats.org/officeDocument/2006/relationships/hyperlink" Target="http://www.a-t-engineering.de" TargetMode="External"/><Relationship Id="rId61" Type="http://schemas.openxmlformats.org/officeDocument/2006/relationships/hyperlink" Target="http://www.ludolph.de" TargetMode="External"/><Relationship Id="rId62" Type="http://schemas.openxmlformats.org/officeDocument/2006/relationships/hyperlink" Target="http://www.ventana-aerospace.com" TargetMode="External"/><Relationship Id="rId63" Type="http://schemas.openxmlformats.org/officeDocument/2006/relationships/hyperlink" Target="http://www.cobham.com/aerospace-communications" TargetMode="External"/><Relationship Id="rId64" Type="http://schemas.openxmlformats.org/officeDocument/2006/relationships/hyperlink" Target="http://www.gaches.com/" TargetMode="External"/><Relationship Id="rId65" Type="http://schemas.openxmlformats.org/officeDocument/2006/relationships/hyperlink" Target="http://www,gentilin.fr" TargetMode="External"/><Relationship Id="rId66" Type="http://schemas.openxmlformats.org/officeDocument/2006/relationships/hyperlink" Target="https://www.heggemann.de" TargetMode="External"/><Relationship Id="rId67" Type="http://schemas.openxmlformats.org/officeDocument/2006/relationships/hyperlink" Target="http://www.gmc.fr/gmc.asp" TargetMode="External"/><Relationship Id="rId68" Type="http://schemas.openxmlformats.org/officeDocument/2006/relationships/hyperlink" Target="https://www.eis-electronics.de" TargetMode="External"/><Relationship Id="rId69" Type="http://schemas.openxmlformats.org/officeDocument/2006/relationships/hyperlink" Target="http://www.finaero.com" TargetMode="External"/><Relationship Id="rId100" Type="http://schemas.openxmlformats.org/officeDocument/2006/relationships/hyperlink" Target="https://www.spitzl-gmbh.de/" TargetMode="External"/><Relationship Id="rId80" Type="http://schemas.openxmlformats.org/officeDocument/2006/relationships/hyperlink" Target="http://www.aerotech16.com" TargetMode="External"/><Relationship Id="rId81" Type="http://schemas.openxmlformats.org/officeDocument/2006/relationships/hyperlink" Target="http://www.mecaniquelarger.com" TargetMode="External"/><Relationship Id="rId82" Type="http://schemas.openxmlformats.org/officeDocument/2006/relationships/hyperlink" Target="http://www.nexteam-group.com" TargetMode="External"/><Relationship Id="rId83" Type="http://schemas.openxmlformats.org/officeDocument/2006/relationships/hyperlink" Target="http://www.sudelec42.com/" TargetMode="External"/><Relationship Id="rId84" Type="http://schemas.openxmlformats.org/officeDocument/2006/relationships/hyperlink" Target="http://www.mgf-grimaldi.com" TargetMode="External"/><Relationship Id="rId85" Type="http://schemas.openxmlformats.org/officeDocument/2006/relationships/hyperlink" Target="http://www.alucb.com/" TargetMode="External"/><Relationship Id="rId86" Type="http://schemas.openxmlformats.org/officeDocument/2006/relationships/hyperlink" Target="http://www.conesys.com/" TargetMode="External"/><Relationship Id="rId87" Type="http://schemas.openxmlformats.org/officeDocument/2006/relationships/hyperlink" Target="http://www.emkaelec.com" TargetMode="External"/><Relationship Id="rId88" Type="http://schemas.openxmlformats.org/officeDocument/2006/relationships/hyperlink" Target="http://www.mecaprec.fr" TargetMode="External"/><Relationship Id="rId89" Type="http://schemas.openxmlformats.org/officeDocument/2006/relationships/hyperlink" Target="http://www.sudaero.com" TargetMode="External"/></Relationships>
</file>

<file path=xl/worksheets/_rels/sheet5.xml.rels><?xml version="1.0" encoding="UTF-8" standalone="yes"?>
<Relationships xmlns="http://schemas.openxmlformats.org/package/2006/relationships"><Relationship Id="rId11" Type="http://schemas.openxmlformats.org/officeDocument/2006/relationships/hyperlink" Target="http://www.nma-sa.fr" TargetMode="External"/><Relationship Id="rId12" Type="http://schemas.openxmlformats.org/officeDocument/2006/relationships/hyperlink" Target="http://www.webburulan.com/" TargetMode="External"/><Relationship Id="rId13" Type="http://schemas.openxmlformats.org/officeDocument/2006/relationships/hyperlink" Target="http://www.sallenaviacion.aero/" TargetMode="External"/><Relationship Id="rId14" Type="http://schemas.openxmlformats.org/officeDocument/2006/relationships/hyperlink" Target="http://www.alacorporation.com" TargetMode="External"/><Relationship Id="rId15" Type="http://schemas.openxmlformats.org/officeDocument/2006/relationships/vmlDrawing" Target="../drawings/vmlDrawing4.vml"/><Relationship Id="rId16" Type="http://schemas.openxmlformats.org/officeDocument/2006/relationships/comments" Target="../comments4.xml"/><Relationship Id="rId1" Type="http://schemas.openxmlformats.org/officeDocument/2006/relationships/hyperlink" Target="http://www.ati-interco.fr/" TargetMode="External"/><Relationship Id="rId2" Type="http://schemas.openxmlformats.org/officeDocument/2006/relationships/hyperlink" Target="http://www.lacroix-electronics.com/" TargetMode="External"/><Relationship Id="rId3" Type="http://schemas.openxmlformats.org/officeDocument/2006/relationships/hyperlink" Target="http://www.schwindt-celle.de/" TargetMode="External"/><Relationship Id="rId4" Type="http://schemas.openxmlformats.org/officeDocument/2006/relationships/hyperlink" Target="http://rbdh.fr/" TargetMode="External"/><Relationship Id="rId5" Type="http://schemas.openxmlformats.org/officeDocument/2006/relationships/hyperlink" Target="http://www.sumecatronic.fr/" TargetMode="External"/><Relationship Id="rId6" Type="http://schemas.openxmlformats.org/officeDocument/2006/relationships/hyperlink" Target="http://www.efoa.ma/" TargetMode="External"/><Relationship Id="rId7" Type="http://schemas.openxmlformats.org/officeDocument/2006/relationships/hyperlink" Target="http://www.otto-fuchs.com" TargetMode="External"/><Relationship Id="rId8" Type="http://schemas.openxmlformats.org/officeDocument/2006/relationships/hyperlink" Target="http://www.cplusclean.com" TargetMode="External"/><Relationship Id="rId9" Type="http://schemas.openxmlformats.org/officeDocument/2006/relationships/hyperlink" Target="http://www.cmb-badimon.fr" TargetMode="External"/><Relationship Id="rId10" Type="http://schemas.openxmlformats.org/officeDocument/2006/relationships/hyperlink" Target="http://ctaero.com/"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linda.pereira@space-aero.org" TargetMode="External"/><Relationship Id="rId4" Type="http://schemas.openxmlformats.org/officeDocument/2006/relationships/drawing" Target="../drawings/drawing1.xml"/><Relationship Id="rId5" Type="http://schemas.openxmlformats.org/officeDocument/2006/relationships/vmlDrawing" Target="../drawings/vmlDrawing5.vml"/><Relationship Id="rId6" Type="http://schemas.openxmlformats.org/officeDocument/2006/relationships/comments" Target="../comments5.xml"/><Relationship Id="rId1" Type="http://schemas.openxmlformats.org/officeDocument/2006/relationships/hyperlink" Target="http://www.emkom.fr" TargetMode="External"/><Relationship Id="rId2" Type="http://schemas.openxmlformats.org/officeDocument/2006/relationships/hyperlink" Target="http://www.delmon-group.fr/fr/"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Library/Library/Application%20Support/Microsoft/Office/3_documents%20du%20projet/1.logos/Logos_associate_members/2013.3.juill-aou-sep" TargetMode="External"/><Relationship Id="rId2" Type="http://schemas.openxmlformats.org/officeDocument/2006/relationships/vmlDrawing" Target="../drawings/vmlDrawing6.vml"/><Relationship Id="rId3"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6"/>
  <sheetViews>
    <sheetView topLeftCell="A13" workbookViewId="0">
      <selection activeCell="C36" sqref="C36"/>
    </sheetView>
  </sheetViews>
  <sheetFormatPr baseColWidth="10" defaultColWidth="11.5" defaultRowHeight="14" x14ac:dyDescent="0"/>
  <cols>
    <col min="1" max="1" width="5.1640625" style="1" customWidth="1"/>
    <col min="2" max="2" width="20" style="1" customWidth="1"/>
    <col min="3" max="3" width="11.5" style="1"/>
    <col min="4" max="4" width="13" style="1" customWidth="1"/>
    <col min="5" max="5" width="3.1640625" style="1" customWidth="1"/>
    <col min="6" max="6" width="20.83203125" style="1" customWidth="1"/>
    <col min="7" max="7" width="7.1640625" style="1" customWidth="1"/>
    <col min="8" max="8" width="30.33203125" style="1" customWidth="1"/>
    <col min="9" max="9" width="23.33203125" style="1" customWidth="1"/>
    <col min="10" max="10" width="16.5" style="1" customWidth="1"/>
    <col min="11" max="11" width="6.6640625" style="1" customWidth="1"/>
    <col min="12" max="13" width="11.5" style="1"/>
    <col min="14" max="14" width="6.6640625" style="1" customWidth="1"/>
    <col min="15" max="15" width="6.5" style="1" customWidth="1"/>
    <col min="16" max="16384" width="11.5" style="1"/>
  </cols>
  <sheetData>
    <row r="1" spans="1:16">
      <c r="B1" s="9" t="s">
        <v>133</v>
      </c>
    </row>
    <row r="2" spans="1:16">
      <c r="B2" s="55" t="s">
        <v>177</v>
      </c>
    </row>
    <row r="3" spans="1:16" ht="15" thickBot="1"/>
    <row r="4" spans="1:16">
      <c r="B4" s="10">
        <v>41791</v>
      </c>
      <c r="D4" s="28" t="s">
        <v>129</v>
      </c>
      <c r="E4" s="28"/>
      <c r="G4" s="32"/>
      <c r="N4" s="2"/>
      <c r="O4" s="2"/>
    </row>
    <row r="5" spans="1:16">
      <c r="B5" s="1" t="s">
        <v>50</v>
      </c>
      <c r="C5" s="5" t="s">
        <v>11</v>
      </c>
      <c r="D5" s="8">
        <v>41817</v>
      </c>
      <c r="G5" s="33"/>
      <c r="M5" s="52" t="s">
        <v>165</v>
      </c>
      <c r="N5" s="2">
        <v>41814</v>
      </c>
      <c r="O5" s="2">
        <v>41817</v>
      </c>
      <c r="P5" s="1" t="s">
        <v>54</v>
      </c>
    </row>
    <row r="6" spans="1:16" ht="28">
      <c r="B6" s="1" t="s">
        <v>51</v>
      </c>
      <c r="C6" s="3" t="s">
        <v>20</v>
      </c>
      <c r="D6" s="8">
        <v>41817</v>
      </c>
      <c r="F6" s="1" t="s">
        <v>52</v>
      </c>
      <c r="G6" s="33"/>
      <c r="H6" s="7" t="s">
        <v>53</v>
      </c>
      <c r="M6" s="31" t="s">
        <v>131</v>
      </c>
      <c r="N6" s="31">
        <v>5</v>
      </c>
      <c r="O6" s="31">
        <v>1</v>
      </c>
      <c r="P6" s="31">
        <f>SUM(N6:O6)</f>
        <v>6</v>
      </c>
    </row>
    <row r="7" spans="1:16" ht="15" thickBot="1">
      <c r="B7" s="30"/>
      <c r="C7" s="30"/>
      <c r="D7" s="30"/>
      <c r="E7" s="30"/>
      <c r="F7" s="30"/>
      <c r="G7" s="30"/>
      <c r="H7" s="30"/>
      <c r="I7" s="30"/>
      <c r="J7" s="30"/>
      <c r="K7" s="30"/>
      <c r="L7" s="30"/>
      <c r="M7" s="31" t="s">
        <v>130</v>
      </c>
      <c r="N7" s="31">
        <v>3</v>
      </c>
      <c r="O7" s="31">
        <v>1</v>
      </c>
      <c r="P7" s="31">
        <f>SUM(N7:O7)</f>
        <v>4</v>
      </c>
    </row>
    <row r="8" spans="1:16">
      <c r="B8" s="10">
        <v>41791</v>
      </c>
      <c r="D8" s="28"/>
      <c r="E8" s="28"/>
      <c r="G8" s="32"/>
      <c r="M8" s="31" t="s">
        <v>132</v>
      </c>
      <c r="N8" s="31">
        <v>1</v>
      </c>
      <c r="O8" s="31">
        <v>0</v>
      </c>
      <c r="P8" s="31">
        <f>SUM(N8:O8)</f>
        <v>1</v>
      </c>
    </row>
    <row r="9" spans="1:16">
      <c r="B9" s="36" t="s">
        <v>48</v>
      </c>
      <c r="C9" s="37" t="s">
        <v>15</v>
      </c>
      <c r="D9" s="38" t="s">
        <v>39</v>
      </c>
      <c r="E9" s="37"/>
      <c r="F9" s="39" t="s">
        <v>49</v>
      </c>
      <c r="G9" s="40" t="s">
        <v>15</v>
      </c>
      <c r="H9" s="41" t="s">
        <v>27</v>
      </c>
      <c r="I9" s="42" t="s">
        <v>28</v>
      </c>
      <c r="J9" s="39" t="s">
        <v>34</v>
      </c>
      <c r="K9" s="38" t="s">
        <v>39</v>
      </c>
      <c r="L9" s="43"/>
      <c r="M9" s="58" t="s">
        <v>180</v>
      </c>
    </row>
    <row r="10" spans="1:16">
      <c r="B10" s="1" t="s">
        <v>0</v>
      </c>
      <c r="D10" s="29"/>
      <c r="E10" s="1">
        <v>1</v>
      </c>
      <c r="F10" s="3" t="s">
        <v>16</v>
      </c>
      <c r="G10" s="34" t="s">
        <v>20</v>
      </c>
      <c r="H10" s="1" t="s">
        <v>38</v>
      </c>
      <c r="I10" s="1" t="s">
        <v>23</v>
      </c>
      <c r="K10" s="8">
        <v>41814</v>
      </c>
      <c r="M10" s="1" t="s">
        <v>126</v>
      </c>
    </row>
    <row r="11" spans="1:16">
      <c r="A11" s="1">
        <v>1</v>
      </c>
      <c r="B11" s="4" t="s">
        <v>1</v>
      </c>
      <c r="C11" s="5"/>
      <c r="D11" s="29"/>
      <c r="E11" s="1">
        <f>E10+1</f>
        <v>2</v>
      </c>
      <c r="F11" s="1" t="s">
        <v>0</v>
      </c>
      <c r="G11" s="33"/>
      <c r="K11" s="29"/>
      <c r="M11" s="1" t="s">
        <v>186</v>
      </c>
    </row>
    <row r="12" spans="1:16">
      <c r="A12" s="1">
        <f>A11+1</f>
        <v>2</v>
      </c>
      <c r="B12" s="1" t="s">
        <v>2</v>
      </c>
      <c r="D12" s="29"/>
      <c r="E12" s="1">
        <f t="shared" ref="E12:E27" si="0">E11+1</f>
        <v>3</v>
      </c>
      <c r="F12" s="1" t="s">
        <v>1</v>
      </c>
      <c r="G12" s="33"/>
      <c r="K12" s="29"/>
      <c r="M12" s="1" t="s">
        <v>186</v>
      </c>
    </row>
    <row r="13" spans="1:16" ht="28">
      <c r="A13" s="1">
        <f t="shared" ref="A13:A26" si="1">A12+1</f>
        <v>3</v>
      </c>
      <c r="B13" s="1" t="s">
        <v>3</v>
      </c>
      <c r="D13" s="29"/>
      <c r="E13" s="1">
        <f t="shared" si="0"/>
        <v>4</v>
      </c>
      <c r="F13" s="3" t="s">
        <v>45</v>
      </c>
      <c r="G13" s="34" t="s">
        <v>20</v>
      </c>
      <c r="H13" s="1" t="s">
        <v>24</v>
      </c>
      <c r="I13" s="7" t="s">
        <v>46</v>
      </c>
      <c r="J13" s="3" t="s">
        <v>35</v>
      </c>
      <c r="K13" s="8">
        <v>41814</v>
      </c>
      <c r="L13" s="1" t="s">
        <v>47</v>
      </c>
      <c r="M13" s="1" t="s">
        <v>186</v>
      </c>
    </row>
    <row r="14" spans="1:16" ht="28">
      <c r="A14" s="1">
        <f t="shared" si="1"/>
        <v>4</v>
      </c>
      <c r="B14" s="1" t="s">
        <v>4</v>
      </c>
      <c r="D14" s="29"/>
      <c r="E14" s="1">
        <f t="shared" si="0"/>
        <v>5</v>
      </c>
      <c r="F14" s="3" t="s">
        <v>44</v>
      </c>
      <c r="G14" s="34" t="s">
        <v>20</v>
      </c>
      <c r="H14" s="1" t="s">
        <v>33</v>
      </c>
      <c r="I14" s="7" t="s">
        <v>30</v>
      </c>
      <c r="J14" s="3" t="s">
        <v>35</v>
      </c>
      <c r="K14" s="8">
        <v>41814</v>
      </c>
      <c r="L14" s="1" t="s">
        <v>47</v>
      </c>
      <c r="M14" s="1" t="s">
        <v>186</v>
      </c>
    </row>
    <row r="15" spans="1:16">
      <c r="A15" s="1">
        <f t="shared" si="1"/>
        <v>5</v>
      </c>
      <c r="B15" s="5" t="s">
        <v>5</v>
      </c>
      <c r="C15" s="5" t="s">
        <v>11</v>
      </c>
      <c r="D15" s="8">
        <v>41814</v>
      </c>
      <c r="E15" s="1">
        <f t="shared" si="0"/>
        <v>6</v>
      </c>
      <c r="F15" s="3" t="s">
        <v>43</v>
      </c>
      <c r="G15" s="34" t="s">
        <v>20</v>
      </c>
      <c r="H15" s="1" t="s">
        <v>32</v>
      </c>
      <c r="I15" s="1" t="s">
        <v>31</v>
      </c>
      <c r="K15" s="8">
        <v>41814</v>
      </c>
    </row>
    <row r="16" spans="1:16">
      <c r="A16" s="1">
        <f t="shared" si="1"/>
        <v>6</v>
      </c>
      <c r="B16" s="5" t="s">
        <v>6</v>
      </c>
      <c r="C16" s="5" t="s">
        <v>11</v>
      </c>
      <c r="D16" s="8">
        <v>41814</v>
      </c>
      <c r="E16" s="1">
        <f t="shared" si="0"/>
        <v>7</v>
      </c>
      <c r="F16" s="1" t="s">
        <v>2</v>
      </c>
      <c r="G16" s="33"/>
      <c r="K16" s="29"/>
    </row>
    <row r="17" spans="1:13">
      <c r="A17" s="1">
        <f t="shared" si="1"/>
        <v>7</v>
      </c>
      <c r="B17" s="5" t="s">
        <v>7</v>
      </c>
      <c r="C17" s="5" t="s">
        <v>11</v>
      </c>
      <c r="D17" s="8">
        <v>41814</v>
      </c>
      <c r="E17" s="1">
        <f t="shared" si="0"/>
        <v>8</v>
      </c>
      <c r="F17" s="1" t="s">
        <v>3</v>
      </c>
      <c r="G17" s="33"/>
      <c r="K17" s="29"/>
    </row>
    <row r="18" spans="1:13">
      <c r="A18" s="1">
        <f t="shared" si="1"/>
        <v>8</v>
      </c>
      <c r="B18" s="1" t="s">
        <v>8</v>
      </c>
      <c r="D18" s="29"/>
      <c r="E18" s="1">
        <f t="shared" si="0"/>
        <v>9</v>
      </c>
      <c r="F18" s="1" t="s">
        <v>4</v>
      </c>
      <c r="G18" s="33"/>
      <c r="K18" s="29"/>
      <c r="M18" s="1" t="s">
        <v>186</v>
      </c>
    </row>
    <row r="19" spans="1:13">
      <c r="A19" s="1">
        <f t="shared" si="1"/>
        <v>9</v>
      </c>
      <c r="B19" s="1" t="s">
        <v>9</v>
      </c>
      <c r="D19" s="29"/>
      <c r="E19" s="1">
        <f t="shared" si="0"/>
        <v>10</v>
      </c>
      <c r="F19" s="1" t="s">
        <v>8</v>
      </c>
      <c r="G19" s="33"/>
      <c r="K19" s="29"/>
      <c r="M19" s="1" t="s">
        <v>186</v>
      </c>
    </row>
    <row r="20" spans="1:13">
      <c r="A20" s="1">
        <f t="shared" si="1"/>
        <v>10</v>
      </c>
      <c r="B20" s="1" t="s">
        <v>10</v>
      </c>
      <c r="D20" s="29"/>
      <c r="E20" s="1">
        <f t="shared" si="0"/>
        <v>11</v>
      </c>
      <c r="F20" s="1" t="s">
        <v>9</v>
      </c>
      <c r="G20" s="33"/>
      <c r="K20" s="29"/>
      <c r="M20" s="1" t="s">
        <v>186</v>
      </c>
    </row>
    <row r="21" spans="1:13" ht="17.5" customHeight="1">
      <c r="A21" s="1">
        <f t="shared" si="1"/>
        <v>11</v>
      </c>
      <c r="B21" s="5" t="s">
        <v>18</v>
      </c>
      <c r="C21" s="5" t="s">
        <v>17</v>
      </c>
      <c r="D21" s="8">
        <v>41814</v>
      </c>
      <c r="E21" s="1">
        <f t="shared" si="0"/>
        <v>12</v>
      </c>
      <c r="F21" s="1" t="s">
        <v>10</v>
      </c>
      <c r="G21" s="33"/>
      <c r="K21" s="29"/>
      <c r="M21" s="1" t="s">
        <v>186</v>
      </c>
    </row>
    <row r="22" spans="1:13">
      <c r="A22" s="1">
        <f t="shared" si="1"/>
        <v>12</v>
      </c>
      <c r="B22" s="1" t="s">
        <v>12</v>
      </c>
      <c r="D22" s="29"/>
      <c r="E22" s="1">
        <f t="shared" si="0"/>
        <v>13</v>
      </c>
      <c r="F22" s="3" t="s">
        <v>42</v>
      </c>
      <c r="G22" s="35" t="s">
        <v>40</v>
      </c>
      <c r="H22" s="1" t="s">
        <v>25</v>
      </c>
      <c r="I22" s="1" t="s">
        <v>41</v>
      </c>
      <c r="J22" s="3" t="s">
        <v>36</v>
      </c>
      <c r="K22" s="8">
        <v>41814</v>
      </c>
      <c r="M22" s="1" t="s">
        <v>186</v>
      </c>
    </row>
    <row r="23" spans="1:13">
      <c r="A23" s="1">
        <f t="shared" si="1"/>
        <v>13</v>
      </c>
      <c r="B23" s="1" t="s">
        <v>13</v>
      </c>
      <c r="D23" s="29"/>
      <c r="E23" s="1">
        <f t="shared" si="0"/>
        <v>14</v>
      </c>
      <c r="F23" s="1" t="s">
        <v>12</v>
      </c>
      <c r="G23" s="33"/>
      <c r="K23" s="29"/>
      <c r="M23" s="1" t="s">
        <v>186</v>
      </c>
    </row>
    <row r="24" spans="1:13" ht="28">
      <c r="A24" s="1">
        <f t="shared" si="1"/>
        <v>14</v>
      </c>
      <c r="B24" s="1" t="s">
        <v>14</v>
      </c>
      <c r="D24" s="29"/>
      <c r="E24" s="1">
        <f t="shared" si="0"/>
        <v>15</v>
      </c>
      <c r="F24" s="3" t="s">
        <v>19</v>
      </c>
      <c r="G24" s="34" t="s">
        <v>20</v>
      </c>
      <c r="H24" s="1" t="s">
        <v>29</v>
      </c>
      <c r="I24" s="7" t="s">
        <v>26</v>
      </c>
      <c r="J24" s="3" t="s">
        <v>37</v>
      </c>
      <c r="K24" s="8">
        <v>41814</v>
      </c>
      <c r="M24" s="1" t="s">
        <v>186</v>
      </c>
    </row>
    <row r="25" spans="1:13">
      <c r="A25" s="1">
        <f t="shared" si="1"/>
        <v>15</v>
      </c>
      <c r="B25" s="1" t="s">
        <v>22</v>
      </c>
      <c r="D25" s="29"/>
      <c r="E25" s="1">
        <f t="shared" si="0"/>
        <v>16</v>
      </c>
      <c r="F25" s="1" t="s">
        <v>13</v>
      </c>
      <c r="G25" s="33"/>
      <c r="K25" s="29"/>
      <c r="M25" s="1" t="s">
        <v>186</v>
      </c>
    </row>
    <row r="26" spans="1:13">
      <c r="A26" s="1">
        <f t="shared" si="1"/>
        <v>16</v>
      </c>
      <c r="D26" s="29"/>
      <c r="E26" s="1">
        <f t="shared" si="0"/>
        <v>17</v>
      </c>
      <c r="F26" s="1" t="s">
        <v>14</v>
      </c>
      <c r="G26" s="33"/>
      <c r="K26" s="29"/>
    </row>
    <row r="27" spans="1:13">
      <c r="B27" s="10">
        <v>41821</v>
      </c>
      <c r="D27" s="29"/>
      <c r="E27" s="1">
        <f t="shared" si="0"/>
        <v>18</v>
      </c>
      <c r="F27" s="1" t="s">
        <v>21</v>
      </c>
      <c r="G27" s="33"/>
      <c r="K27" s="29"/>
    </row>
    <row r="28" spans="1:13">
      <c r="B28" s="1" t="s">
        <v>44</v>
      </c>
      <c r="C28" s="72" t="s">
        <v>285</v>
      </c>
      <c r="G28" s="33"/>
      <c r="M28" s="1" t="s">
        <v>185</v>
      </c>
    </row>
    <row r="30" spans="1:13">
      <c r="B30" s="74" t="s">
        <v>289</v>
      </c>
      <c r="C30" s="74" t="s">
        <v>290</v>
      </c>
      <c r="E30" s="28"/>
    </row>
    <row r="31" spans="1:13">
      <c r="B31" s="10">
        <v>42005</v>
      </c>
      <c r="D31" s="74" t="s">
        <v>59</v>
      </c>
      <c r="F31" s="74" t="s">
        <v>291</v>
      </c>
      <c r="H31" s="74" t="s">
        <v>181</v>
      </c>
    </row>
    <row r="32" spans="1:13">
      <c r="B32" s="1" t="s">
        <v>286</v>
      </c>
      <c r="C32" s="5" t="s">
        <v>287</v>
      </c>
      <c r="D32" s="73">
        <v>42012</v>
      </c>
      <c r="F32" s="52" t="s">
        <v>294</v>
      </c>
      <c r="H32" s="1" t="s">
        <v>293</v>
      </c>
    </row>
    <row r="33" spans="2:16">
      <c r="B33" s="1" t="s">
        <v>288</v>
      </c>
      <c r="C33" s="5" t="s">
        <v>287</v>
      </c>
      <c r="D33" s="73">
        <v>42013</v>
      </c>
      <c r="F33" s="52" t="s">
        <v>292</v>
      </c>
    </row>
    <row r="34" spans="2:16">
      <c r="B34" s="4"/>
      <c r="C34" s="3"/>
    </row>
    <row r="35" spans="2:16">
      <c r="B35" s="4"/>
      <c r="C35" s="3"/>
    </row>
    <row r="36" spans="2:16">
      <c r="B36" s="1" t="s">
        <v>342</v>
      </c>
      <c r="C36" s="5" t="s">
        <v>388</v>
      </c>
      <c r="D36" s="105">
        <v>42115</v>
      </c>
      <c r="F36" s="1" t="s">
        <v>343</v>
      </c>
      <c r="H36" s="33"/>
      <c r="L36" s="29"/>
      <c r="O36" s="86"/>
      <c r="P36" s="86"/>
    </row>
    <row r="37" spans="2:16">
      <c r="C37" s="3"/>
    </row>
    <row r="42" spans="2:16">
      <c r="B42" s="5"/>
    </row>
    <row r="44" spans="2:16">
      <c r="C44" s="3"/>
    </row>
    <row r="46" spans="2:16">
      <c r="C46" s="3"/>
    </row>
  </sheetData>
  <hyperlinks>
    <hyperlink ref="I24" r:id="rId1"/>
    <hyperlink ref="I14" r:id="rId2"/>
    <hyperlink ref="I13" r:id="rId3"/>
    <hyperlink ref="H6" r:id="rId4"/>
  </hyperlinks>
  <pageMargins left="0.7" right="0.7" top="0.75" bottom="0.75" header="0.3" footer="0.3"/>
  <pageSetup paperSize="9" orientation="portrait" horizontalDpi="4294967293" verticalDpi="4294967293"/>
  <legacyDrawing r:id="rId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workbookViewId="0">
      <selection activeCell="D17" sqref="D17"/>
    </sheetView>
  </sheetViews>
  <sheetFormatPr baseColWidth="10" defaultColWidth="11.5" defaultRowHeight="14" x14ac:dyDescent="0"/>
  <cols>
    <col min="1" max="1" width="5.6640625" style="1" customWidth="1"/>
    <col min="2" max="2" width="20.1640625" style="1" customWidth="1"/>
    <col min="3" max="3" width="5.33203125" style="1" customWidth="1"/>
    <col min="4" max="4" width="21" style="1" customWidth="1"/>
    <col min="5" max="5" width="3.33203125" style="1" customWidth="1"/>
    <col min="6" max="6" width="3.6640625" style="1" customWidth="1"/>
    <col min="7" max="8" width="3.1640625" style="1" customWidth="1"/>
    <col min="9" max="9" width="20.83203125" style="1" customWidth="1"/>
    <col min="10" max="10" width="22.1640625" style="1" customWidth="1"/>
    <col min="11" max="11" width="10" style="1" customWidth="1"/>
    <col min="12" max="12" width="5.5" style="1" customWidth="1"/>
    <col min="13" max="13" width="9.33203125" style="1" customWidth="1"/>
    <col min="14" max="14" width="32.5" style="1" customWidth="1"/>
    <col min="15" max="15" width="9.1640625" style="1" customWidth="1"/>
    <col min="16" max="17" width="11.5" style="1"/>
    <col min="18" max="18" width="8.33203125" style="1" customWidth="1"/>
    <col min="19" max="19" width="7.6640625" style="1" customWidth="1"/>
    <col min="20" max="16384" width="11.5" style="1"/>
  </cols>
  <sheetData>
    <row r="1" spans="1:21">
      <c r="B1" s="9" t="s">
        <v>133</v>
      </c>
      <c r="C1" s="9"/>
      <c r="I1" s="14" t="s">
        <v>769</v>
      </c>
    </row>
    <row r="2" spans="1:21">
      <c r="B2"/>
      <c r="C2"/>
      <c r="D2"/>
      <c r="E2" t="s">
        <v>72</v>
      </c>
      <c r="F2" t="s">
        <v>73</v>
      </c>
      <c r="G2" t="s">
        <v>74</v>
      </c>
      <c r="H2" t="s">
        <v>211</v>
      </c>
      <c r="I2"/>
      <c r="J2"/>
      <c r="K2"/>
      <c r="L2"/>
      <c r="M2"/>
      <c r="N2"/>
      <c r="O2"/>
      <c r="P2" s="1" t="s">
        <v>353</v>
      </c>
      <c r="Q2" s="52" t="s">
        <v>924</v>
      </c>
      <c r="R2" s="52"/>
      <c r="S2" s="52"/>
      <c r="T2" s="52"/>
    </row>
    <row r="3" spans="1:21" ht="42">
      <c r="A3" s="1" t="s">
        <v>333</v>
      </c>
      <c r="B3" s="12" t="s">
        <v>62</v>
      </c>
      <c r="C3" s="12" t="s">
        <v>112</v>
      </c>
      <c r="D3" s="12" t="s">
        <v>15</v>
      </c>
      <c r="E3" s="12"/>
      <c r="F3" s="12"/>
      <c r="G3" s="12"/>
      <c r="H3" s="12"/>
      <c r="I3" s="6" t="s">
        <v>328</v>
      </c>
      <c r="J3" s="112" t="s">
        <v>432</v>
      </c>
      <c r="K3" s="112" t="s">
        <v>433</v>
      </c>
      <c r="L3" s="214" t="s">
        <v>981</v>
      </c>
      <c r="M3" s="112" t="s">
        <v>58</v>
      </c>
      <c r="N3" s="12" t="s">
        <v>59</v>
      </c>
      <c r="O3" s="12"/>
      <c r="Q3" s="52" t="s">
        <v>180</v>
      </c>
      <c r="R3" s="52" t="s">
        <v>902</v>
      </c>
      <c r="S3" s="52" t="s">
        <v>901</v>
      </c>
      <c r="T3" s="52" t="s">
        <v>925</v>
      </c>
    </row>
    <row r="4" spans="1:21">
      <c r="A4" s="52">
        <f>COUNTA(B4:B23)</f>
        <v>17</v>
      </c>
    </row>
    <row r="5" spans="1:21">
      <c r="B5" s="74" t="s">
        <v>327</v>
      </c>
      <c r="C5" s="1" t="s">
        <v>193</v>
      </c>
      <c r="E5" s="1" t="s">
        <v>134</v>
      </c>
      <c r="F5" s="1" t="s">
        <v>134</v>
      </c>
      <c r="G5" s="1" t="s">
        <v>134</v>
      </c>
      <c r="I5" s="85" t="s">
        <v>311</v>
      </c>
      <c r="N5" s="1" t="s">
        <v>23</v>
      </c>
      <c r="P5" s="1" t="s">
        <v>312</v>
      </c>
      <c r="Q5" s="86" t="s">
        <v>186</v>
      </c>
      <c r="R5" s="86" t="s">
        <v>186</v>
      </c>
      <c r="S5" s="1" t="s">
        <v>75</v>
      </c>
    </row>
    <row r="6" spans="1:21">
      <c r="B6" s="74" t="s">
        <v>329</v>
      </c>
      <c r="C6" s="1" t="s">
        <v>211</v>
      </c>
      <c r="E6" s="1" t="s">
        <v>134</v>
      </c>
      <c r="F6" s="1" t="s">
        <v>134</v>
      </c>
      <c r="G6" s="1" t="s">
        <v>134</v>
      </c>
      <c r="I6" s="85" t="s">
        <v>311</v>
      </c>
      <c r="N6" s="1" t="s">
        <v>354</v>
      </c>
      <c r="P6" s="1" t="s">
        <v>312</v>
      </c>
      <c r="Q6" s="86" t="s">
        <v>186</v>
      </c>
      <c r="R6" s="86" t="s">
        <v>186</v>
      </c>
      <c r="S6" s="1" t="s">
        <v>75</v>
      </c>
    </row>
    <row r="7" spans="1:21" ht="28">
      <c r="B7" s="74" t="s">
        <v>969</v>
      </c>
      <c r="C7" s="1" t="s">
        <v>72</v>
      </c>
      <c r="D7" s="1" t="s">
        <v>968</v>
      </c>
      <c r="E7" s="1" t="s">
        <v>134</v>
      </c>
      <c r="F7" s="1" t="s">
        <v>134</v>
      </c>
      <c r="G7" s="1" t="s">
        <v>134</v>
      </c>
      <c r="I7" s="105">
        <v>43173</v>
      </c>
      <c r="N7" s="7" t="s">
        <v>970</v>
      </c>
      <c r="O7" s="7"/>
      <c r="P7" s="1" t="s">
        <v>312</v>
      </c>
      <c r="Q7" s="86" t="s">
        <v>186</v>
      </c>
      <c r="R7" s="86" t="s">
        <v>186</v>
      </c>
      <c r="S7" s="1" t="s">
        <v>75</v>
      </c>
    </row>
    <row r="8" spans="1:21">
      <c r="B8" s="74" t="s">
        <v>43</v>
      </c>
      <c r="C8" s="1" t="s">
        <v>193</v>
      </c>
      <c r="E8" s="1" t="s">
        <v>134</v>
      </c>
      <c r="F8" s="1" t="s">
        <v>134</v>
      </c>
      <c r="G8" s="1" t="s">
        <v>134</v>
      </c>
      <c r="I8" s="85" t="s">
        <v>311</v>
      </c>
      <c r="N8" s="1" t="s">
        <v>330</v>
      </c>
      <c r="P8" s="1" t="s">
        <v>312</v>
      </c>
      <c r="Q8" s="86" t="s">
        <v>186</v>
      </c>
      <c r="R8" s="86" t="s">
        <v>186</v>
      </c>
      <c r="S8" s="1" t="s">
        <v>75</v>
      </c>
    </row>
    <row r="9" spans="1:21">
      <c r="B9" s="74" t="s">
        <v>331</v>
      </c>
      <c r="C9" s="1" t="s">
        <v>72</v>
      </c>
      <c r="E9" s="1" t="s">
        <v>134</v>
      </c>
      <c r="F9" s="1" t="s">
        <v>134</v>
      </c>
      <c r="G9" s="1" t="s">
        <v>134</v>
      </c>
      <c r="I9" s="85" t="s">
        <v>311</v>
      </c>
      <c r="N9" s="1" t="s">
        <v>335</v>
      </c>
      <c r="P9" s="1" t="s">
        <v>312</v>
      </c>
      <c r="Q9" s="86" t="s">
        <v>186</v>
      </c>
      <c r="R9" s="86" t="s">
        <v>186</v>
      </c>
      <c r="S9" s="1" t="s">
        <v>75</v>
      </c>
    </row>
    <row r="10" spans="1:21">
      <c r="B10" s="74" t="s">
        <v>332</v>
      </c>
      <c r="C10" s="1" t="s">
        <v>72</v>
      </c>
      <c r="E10" s="1" t="s">
        <v>134</v>
      </c>
      <c r="F10" s="1" t="s">
        <v>134</v>
      </c>
      <c r="G10" s="1" t="s">
        <v>134</v>
      </c>
      <c r="I10" s="85" t="s">
        <v>311</v>
      </c>
      <c r="N10" s="1" t="s">
        <v>334</v>
      </c>
      <c r="P10" s="1" t="s">
        <v>312</v>
      </c>
      <c r="Q10" s="86" t="s">
        <v>186</v>
      </c>
      <c r="R10" s="86" t="s">
        <v>186</v>
      </c>
      <c r="S10" s="1" t="s">
        <v>75</v>
      </c>
    </row>
    <row r="12" spans="1:21">
      <c r="B12" s="74" t="s">
        <v>338</v>
      </c>
      <c r="C12" s="1" t="s">
        <v>72</v>
      </c>
      <c r="E12" s="1" t="s">
        <v>134</v>
      </c>
      <c r="F12" s="1" t="s">
        <v>134</v>
      </c>
      <c r="G12" s="1" t="s">
        <v>134</v>
      </c>
      <c r="I12" s="85" t="s">
        <v>311</v>
      </c>
      <c r="K12" s="7"/>
      <c r="L12" s="7"/>
      <c r="M12" s="207">
        <v>43070</v>
      </c>
      <c r="N12" s="1" t="s">
        <v>339</v>
      </c>
      <c r="P12" s="1" t="s">
        <v>312</v>
      </c>
      <c r="Q12" s="86" t="s">
        <v>186</v>
      </c>
      <c r="R12" s="86" t="s">
        <v>186</v>
      </c>
      <c r="S12" s="1" t="s">
        <v>75</v>
      </c>
      <c r="U12" s="1" t="e">
        <f>COUNTIF(#REF!,"*'[1_list members pour carte.xlsx]►Exec'!$B$19SONACA
Route nationale, 5
6041 Gosselies (Belgique)NL29*")</f>
        <v>#REF!</v>
      </c>
    </row>
    <row r="13" spans="1:21">
      <c r="B13" s="74" t="s">
        <v>340</v>
      </c>
      <c r="C13" s="1" t="s">
        <v>72</v>
      </c>
      <c r="E13" s="1" t="s">
        <v>134</v>
      </c>
      <c r="F13" s="1" t="s">
        <v>134</v>
      </c>
      <c r="G13" s="1" t="s">
        <v>134</v>
      </c>
      <c r="I13" s="85" t="s">
        <v>311</v>
      </c>
      <c r="N13" s="1" t="s">
        <v>341</v>
      </c>
      <c r="P13" s="1" t="s">
        <v>312</v>
      </c>
      <c r="Q13" s="86" t="s">
        <v>186</v>
      </c>
      <c r="R13" s="86" t="s">
        <v>186</v>
      </c>
      <c r="S13" s="1" t="s">
        <v>75</v>
      </c>
    </row>
    <row r="14" spans="1:21" ht="28">
      <c r="B14" s="217" t="s">
        <v>979</v>
      </c>
      <c r="C14" s="1" t="s">
        <v>72</v>
      </c>
      <c r="D14" s="29" t="s">
        <v>75</v>
      </c>
      <c r="E14" s="1" t="s">
        <v>134</v>
      </c>
      <c r="F14" s="1" t="s">
        <v>134</v>
      </c>
      <c r="G14" s="1" t="s">
        <v>134</v>
      </c>
      <c r="H14" s="1" t="s">
        <v>134</v>
      </c>
      <c r="I14" s="105">
        <v>43178</v>
      </c>
      <c r="J14" s="52" t="s">
        <v>980</v>
      </c>
      <c r="M14" s="1" t="s">
        <v>75</v>
      </c>
      <c r="N14" s="1" t="s">
        <v>990</v>
      </c>
      <c r="O14" s="1" t="s">
        <v>767</v>
      </c>
      <c r="P14" s="73">
        <v>43178</v>
      </c>
      <c r="Q14" s="86"/>
      <c r="R14" s="86" t="s">
        <v>991</v>
      </c>
    </row>
    <row r="15" spans="1:21">
      <c r="B15" s="74" t="s">
        <v>42</v>
      </c>
      <c r="C15" s="1" t="s">
        <v>72</v>
      </c>
      <c r="E15" s="1" t="s">
        <v>134</v>
      </c>
      <c r="F15" s="1" t="s">
        <v>134</v>
      </c>
      <c r="G15" s="1" t="s">
        <v>134</v>
      </c>
      <c r="I15" s="85" t="s">
        <v>311</v>
      </c>
      <c r="N15" s="1" t="s">
        <v>344</v>
      </c>
      <c r="P15" s="1" t="s">
        <v>312</v>
      </c>
      <c r="Q15" s="86" t="s">
        <v>186</v>
      </c>
      <c r="R15" s="86" t="s">
        <v>186</v>
      </c>
      <c r="S15" s="1" t="s">
        <v>75</v>
      </c>
    </row>
    <row r="16" spans="1:21">
      <c r="B16" s="74" t="s">
        <v>345</v>
      </c>
      <c r="C16" s="1" t="s">
        <v>72</v>
      </c>
      <c r="E16" s="1" t="s">
        <v>134</v>
      </c>
      <c r="F16" s="1" t="s">
        <v>134</v>
      </c>
      <c r="G16" s="1" t="s">
        <v>134</v>
      </c>
      <c r="I16" s="85" t="s">
        <v>311</v>
      </c>
      <c r="N16" s="1" t="s">
        <v>346</v>
      </c>
      <c r="P16" s="1" t="s">
        <v>312</v>
      </c>
      <c r="Q16" s="86" t="s">
        <v>186</v>
      </c>
      <c r="R16" s="86" t="s">
        <v>186</v>
      </c>
      <c r="S16" s="1" t="s">
        <v>75</v>
      </c>
    </row>
    <row r="17" spans="1:19" ht="17.5" customHeight="1">
      <c r="B17" s="74" t="s">
        <v>19</v>
      </c>
      <c r="C17" s="1" t="s">
        <v>74</v>
      </c>
      <c r="E17" s="1" t="s">
        <v>134</v>
      </c>
      <c r="F17" s="1" t="s">
        <v>134</v>
      </c>
      <c r="G17" s="1" t="s">
        <v>134</v>
      </c>
      <c r="I17" s="85" t="s">
        <v>311</v>
      </c>
      <c r="N17" s="1" t="s">
        <v>26</v>
      </c>
      <c r="P17" s="1" t="s">
        <v>312</v>
      </c>
      <c r="Q17" s="86" t="s">
        <v>186</v>
      </c>
      <c r="R17" s="86" t="s">
        <v>186</v>
      </c>
      <c r="S17" s="1" t="s">
        <v>75</v>
      </c>
    </row>
    <row r="18" spans="1:19">
      <c r="B18" s="74" t="s">
        <v>347</v>
      </c>
      <c r="C18" s="1" t="s">
        <v>72</v>
      </c>
      <c r="E18" s="1" t="s">
        <v>134</v>
      </c>
      <c r="F18" s="1" t="s">
        <v>134</v>
      </c>
      <c r="G18" s="1" t="s">
        <v>134</v>
      </c>
      <c r="I18" s="85" t="s">
        <v>311</v>
      </c>
      <c r="N18" s="1" t="s">
        <v>348</v>
      </c>
      <c r="P18" s="1" t="s">
        <v>312</v>
      </c>
      <c r="Q18" s="86" t="s">
        <v>186</v>
      </c>
      <c r="R18" s="86" t="s">
        <v>186</v>
      </c>
      <c r="S18" s="1" t="s">
        <v>75</v>
      </c>
    </row>
    <row r="20" spans="1:19">
      <c r="B20" s="74" t="s">
        <v>349</v>
      </c>
      <c r="C20" s="1" t="s">
        <v>72</v>
      </c>
      <c r="E20" s="1" t="s">
        <v>134</v>
      </c>
      <c r="F20" s="1" t="s">
        <v>134</v>
      </c>
      <c r="G20" s="1" t="s">
        <v>134</v>
      </c>
      <c r="I20" s="85" t="s">
        <v>311</v>
      </c>
      <c r="N20" s="1" t="s">
        <v>350</v>
      </c>
      <c r="P20" s="1" t="s">
        <v>312</v>
      </c>
      <c r="Q20" s="86" t="s">
        <v>186</v>
      </c>
      <c r="R20" s="86" t="s">
        <v>186</v>
      </c>
      <c r="S20" s="1" t="s">
        <v>75</v>
      </c>
    </row>
    <row r="21" spans="1:19">
      <c r="B21" s="74" t="s">
        <v>351</v>
      </c>
      <c r="C21" s="1" t="s">
        <v>72</v>
      </c>
      <c r="E21" s="1" t="s">
        <v>134</v>
      </c>
      <c r="F21" s="1" t="s">
        <v>134</v>
      </c>
      <c r="G21" s="1" t="s">
        <v>134</v>
      </c>
      <c r="I21" s="85" t="s">
        <v>311</v>
      </c>
      <c r="J21" s="74"/>
      <c r="N21" s="7" t="s">
        <v>352</v>
      </c>
      <c r="O21" s="7"/>
      <c r="P21" s="1" t="s">
        <v>312</v>
      </c>
      <c r="Q21" s="86" t="s">
        <v>186</v>
      </c>
      <c r="R21" s="86" t="s">
        <v>186</v>
      </c>
      <c r="S21" s="1" t="s">
        <v>75</v>
      </c>
    </row>
    <row r="22" spans="1:19">
      <c r="B22" s="1" t="s">
        <v>941</v>
      </c>
      <c r="C22" s="1" t="s">
        <v>74</v>
      </c>
    </row>
    <row r="23" spans="1:19">
      <c r="B23" s="1" t="s">
        <v>942</v>
      </c>
      <c r="C23" s="1" t="s">
        <v>74</v>
      </c>
    </row>
    <row r="25" spans="1:19">
      <c r="B25" s="52" t="s">
        <v>971</v>
      </c>
      <c r="I25" s="111"/>
    </row>
    <row r="26" spans="1:19">
      <c r="E26" s="3"/>
    </row>
    <row r="27" spans="1:19">
      <c r="E27" s="3"/>
    </row>
    <row r="28" spans="1:19">
      <c r="A28" s="109" t="s">
        <v>957</v>
      </c>
    </row>
    <row r="29" spans="1:19">
      <c r="B29" s="74" t="s">
        <v>337</v>
      </c>
      <c r="E29" s="1" t="s">
        <v>134</v>
      </c>
      <c r="F29" s="1" t="s">
        <v>134</v>
      </c>
      <c r="G29" s="1" t="s">
        <v>134</v>
      </c>
      <c r="I29" s="105">
        <v>43108</v>
      </c>
      <c r="K29" s="7"/>
      <c r="L29" s="7"/>
      <c r="M29" s="7"/>
      <c r="N29" s="1" t="s">
        <v>336</v>
      </c>
      <c r="P29" s="1" t="s">
        <v>312</v>
      </c>
      <c r="Q29" s="86" t="s">
        <v>186</v>
      </c>
      <c r="R29" s="86" t="s">
        <v>961</v>
      </c>
      <c r="S29" s="1" t="s">
        <v>75</v>
      </c>
    </row>
    <row r="30" spans="1:19" ht="28">
      <c r="B30" s="74" t="s">
        <v>438</v>
      </c>
      <c r="C30" s="74" t="s">
        <v>431</v>
      </c>
      <c r="D30" s="1" t="s">
        <v>75</v>
      </c>
      <c r="E30" s="1" t="s">
        <v>134</v>
      </c>
      <c r="F30" s="1" t="s">
        <v>134</v>
      </c>
      <c r="G30" s="1" t="s">
        <v>134</v>
      </c>
      <c r="I30" s="105">
        <v>42158</v>
      </c>
      <c r="J30" s="1" t="s">
        <v>434</v>
      </c>
      <c r="K30" s="1" t="s">
        <v>443</v>
      </c>
      <c r="N30" s="14" t="s">
        <v>430</v>
      </c>
      <c r="O30" s="14"/>
      <c r="P30" s="1" t="s">
        <v>429</v>
      </c>
      <c r="Q30" s="86" t="s">
        <v>377</v>
      </c>
      <c r="R30" s="86" t="s">
        <v>409</v>
      </c>
      <c r="S30" s="1" t="s">
        <v>75</v>
      </c>
    </row>
    <row r="31" spans="1:19">
      <c r="D31" s="5"/>
    </row>
    <row r="33" spans="5:5">
      <c r="E33" s="3"/>
    </row>
    <row r="35" spans="5:5">
      <c r="E35" s="3"/>
    </row>
  </sheetData>
  <sortState ref="B6:K31">
    <sortCondition ref="B6:B31"/>
  </sortState>
  <hyperlinks>
    <hyperlink ref="N17" r:id="rId1"/>
    <hyperlink ref="N7" r:id="rId2"/>
    <hyperlink ref="N8" r:id="rId3"/>
    <hyperlink ref="N10" r:id="rId4"/>
    <hyperlink ref="N12" r:id="rId5"/>
    <hyperlink ref="N13" r:id="rId6"/>
    <hyperlink ref="N18" r:id="rId7"/>
    <hyperlink ref="N20" r:id="rId8"/>
    <hyperlink ref="N21" r:id="rId9"/>
    <hyperlink ref="N30" r:id="rId10"/>
    <hyperlink ref="I1" r:id="rId11"/>
  </hyperlinks>
  <pageMargins left="0.7" right="0.7" top="0.75" bottom="0.75" header="0.3" footer="0.3"/>
  <pageSetup paperSize="9" orientation="portrait" horizontalDpi="4294967293" verticalDpi="429496729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4"/>
  <sheetViews>
    <sheetView workbookViewId="0">
      <pane xSplit="2" ySplit="3" topLeftCell="E4" activePane="bottomRight" state="frozen"/>
      <selection pane="topRight" activeCell="C1" sqref="C1"/>
      <selection pane="bottomLeft" activeCell="A4" sqref="A4"/>
      <selection pane="bottomRight" activeCell="B11" sqref="B11"/>
    </sheetView>
  </sheetViews>
  <sheetFormatPr baseColWidth="10" defaultRowHeight="14" x14ac:dyDescent="0"/>
  <cols>
    <col min="1" max="1" width="6.83203125" style="231" customWidth="1"/>
    <col min="2" max="2" width="19.33203125" customWidth="1"/>
    <col min="3" max="3" width="12.33203125" customWidth="1"/>
    <col min="4" max="4" width="10.6640625" customWidth="1"/>
    <col min="5" max="8" width="2.5" customWidth="1"/>
    <col min="9" max="9" width="7.6640625" style="82" customWidth="1"/>
    <col min="10" max="10" width="8.5" style="82" customWidth="1"/>
    <col min="13" max="13" width="9.6640625" customWidth="1"/>
    <col min="14" max="14" width="27.1640625" customWidth="1"/>
    <col min="15" max="15" width="7.5" style="16" customWidth="1"/>
    <col min="16" max="16" width="7.1640625" customWidth="1"/>
    <col min="17" max="17" width="13.83203125" customWidth="1"/>
    <col min="18" max="18" width="27.33203125" customWidth="1"/>
    <col min="19" max="19" width="16.6640625" customWidth="1"/>
  </cols>
  <sheetData>
    <row r="1" spans="1:23">
      <c r="E1" s="80"/>
      <c r="F1" s="80"/>
      <c r="G1" s="80"/>
      <c r="H1" s="80"/>
      <c r="I1" s="87" t="s">
        <v>885</v>
      </c>
      <c r="J1" s="87"/>
      <c r="K1" s="78" t="s">
        <v>308</v>
      </c>
      <c r="L1" s="78"/>
      <c r="R1" t="s">
        <v>838</v>
      </c>
      <c r="S1" t="s">
        <v>181</v>
      </c>
      <c r="T1" t="s">
        <v>180</v>
      </c>
      <c r="U1" t="s">
        <v>85</v>
      </c>
    </row>
    <row r="2" spans="1:23">
      <c r="E2" t="s">
        <v>72</v>
      </c>
      <c r="F2" t="s">
        <v>73</v>
      </c>
      <c r="G2" t="s">
        <v>74</v>
      </c>
      <c r="H2" t="s">
        <v>211</v>
      </c>
      <c r="T2" s="44"/>
      <c r="U2" s="61"/>
      <c r="V2" s="22"/>
      <c r="W2" s="22"/>
    </row>
    <row r="3" spans="1:23" ht="28">
      <c r="A3" s="232"/>
      <c r="B3" s="18" t="s">
        <v>62</v>
      </c>
      <c r="C3" s="18" t="s">
        <v>737</v>
      </c>
      <c r="D3" s="18" t="s">
        <v>15</v>
      </c>
      <c r="E3" s="92"/>
      <c r="F3" s="92"/>
      <c r="G3" s="92"/>
      <c r="H3" s="92"/>
      <c r="I3" s="93" t="s">
        <v>61</v>
      </c>
      <c r="J3" s="93" t="s">
        <v>169</v>
      </c>
      <c r="K3" s="88" t="s">
        <v>309</v>
      </c>
      <c r="L3" s="89" t="s">
        <v>302</v>
      </c>
      <c r="M3" s="18" t="s">
        <v>58</v>
      </c>
      <c r="N3" s="18" t="s">
        <v>59</v>
      </c>
      <c r="O3" s="90" t="s">
        <v>64</v>
      </c>
      <c r="P3" s="18" t="s">
        <v>65</v>
      </c>
      <c r="Q3" s="18" t="s">
        <v>873</v>
      </c>
      <c r="R3" s="91" t="s">
        <v>179</v>
      </c>
      <c r="T3" s="44"/>
      <c r="U3" s="61"/>
      <c r="V3" s="22"/>
      <c r="W3" s="22"/>
    </row>
    <row r="4" spans="1:23">
      <c r="A4" s="234">
        <f>COUNTA(B5:B21)</f>
        <v>17</v>
      </c>
      <c r="B4" s="78"/>
      <c r="C4" s="78"/>
      <c r="D4" s="78"/>
      <c r="E4" s="78"/>
      <c r="F4" s="78"/>
      <c r="G4" s="78"/>
      <c r="H4" s="192"/>
      <c r="I4" s="193"/>
      <c r="J4" s="194"/>
      <c r="K4" s="77"/>
      <c r="L4" s="77"/>
      <c r="M4" s="206"/>
      <c r="N4" s="206"/>
      <c r="O4" s="195"/>
      <c r="P4" s="206"/>
      <c r="Q4" s="206"/>
      <c r="R4" s="206"/>
      <c r="S4" s="206"/>
      <c r="T4" s="206"/>
      <c r="U4" s="206"/>
      <c r="V4" s="22"/>
      <c r="W4" s="22"/>
    </row>
    <row r="5" spans="1:23" ht="38" customHeight="1">
      <c r="A5" s="231">
        <v>1</v>
      </c>
      <c r="B5" t="s">
        <v>310</v>
      </c>
      <c r="D5" t="s">
        <v>207</v>
      </c>
      <c r="E5" s="81" t="s">
        <v>75</v>
      </c>
      <c r="F5" s="81" t="s">
        <v>75</v>
      </c>
      <c r="G5" s="97" t="s">
        <v>75</v>
      </c>
      <c r="H5" s="96" t="s">
        <v>75</v>
      </c>
      <c r="I5" s="134" t="s">
        <v>134</v>
      </c>
      <c r="J5" s="95"/>
      <c r="K5" s="79" t="s">
        <v>355</v>
      </c>
      <c r="L5" s="79"/>
      <c r="M5" s="160" t="s">
        <v>312</v>
      </c>
      <c r="N5" s="198" t="s">
        <v>314</v>
      </c>
      <c r="O5" s="15"/>
      <c r="P5" s="13"/>
      <c r="Q5" s="13"/>
      <c r="R5" s="160"/>
      <c r="S5" s="199" t="s">
        <v>311</v>
      </c>
      <c r="T5" s="44" t="s">
        <v>186</v>
      </c>
      <c r="U5" s="44" t="s">
        <v>186</v>
      </c>
      <c r="V5" s="22"/>
      <c r="W5" s="22"/>
    </row>
    <row r="6" spans="1:23" ht="38" customHeight="1">
      <c r="A6" s="231">
        <f>A5+1</f>
        <v>2</v>
      </c>
      <c r="B6" t="s">
        <v>324</v>
      </c>
      <c r="C6" t="s">
        <v>193</v>
      </c>
      <c r="D6" t="s">
        <v>75</v>
      </c>
      <c r="E6" s="81" t="s">
        <v>75</v>
      </c>
      <c r="F6" s="81" t="s">
        <v>75</v>
      </c>
      <c r="G6" s="97" t="s">
        <v>75</v>
      </c>
      <c r="H6" s="96" t="s">
        <v>75</v>
      </c>
      <c r="I6" s="134">
        <v>42066</v>
      </c>
      <c r="J6" s="95"/>
      <c r="K6" s="79" t="s">
        <v>355</v>
      </c>
      <c r="L6" s="79"/>
      <c r="M6" s="160" t="s">
        <v>97</v>
      </c>
      <c r="N6" s="198" t="s">
        <v>325</v>
      </c>
      <c r="O6" s="50" t="s">
        <v>356</v>
      </c>
      <c r="P6" s="13"/>
      <c r="Q6" s="13"/>
      <c r="R6" s="160"/>
      <c r="S6" s="200" t="s">
        <v>326</v>
      </c>
      <c r="T6" s="64" t="s">
        <v>358</v>
      </c>
      <c r="U6" s="44" t="s">
        <v>409</v>
      </c>
      <c r="V6" s="22"/>
      <c r="W6" s="22"/>
    </row>
    <row r="7" spans="1:23" ht="38" customHeight="1">
      <c r="A7" s="231">
        <v>16</v>
      </c>
      <c r="B7" t="s">
        <v>948</v>
      </c>
      <c r="C7" t="s">
        <v>72</v>
      </c>
      <c r="E7" s="81" t="s">
        <v>134</v>
      </c>
      <c r="F7" s="81" t="s">
        <v>134</v>
      </c>
      <c r="G7" s="81" t="s">
        <v>134</v>
      </c>
      <c r="H7" s="96" t="s">
        <v>134</v>
      </c>
      <c r="I7" s="134">
        <v>43017</v>
      </c>
      <c r="J7" s="94"/>
      <c r="K7" s="77"/>
      <c r="L7" s="77"/>
      <c r="M7" s="160" t="s">
        <v>97</v>
      </c>
      <c r="N7" s="160" t="s">
        <v>949</v>
      </c>
      <c r="O7" s="205" t="s">
        <v>950</v>
      </c>
      <c r="P7" s="205" t="s">
        <v>951</v>
      </c>
      <c r="Q7" s="160"/>
      <c r="R7" s="191"/>
      <c r="S7" s="190" t="s">
        <v>952</v>
      </c>
      <c r="T7" s="64" t="s">
        <v>292</v>
      </c>
      <c r="U7" s="64" t="s">
        <v>961</v>
      </c>
      <c r="V7" s="22"/>
      <c r="W7" s="22"/>
    </row>
    <row r="8" spans="1:23" ht="38" customHeight="1">
      <c r="A8" s="231">
        <v>15</v>
      </c>
      <c r="B8" t="s">
        <v>893</v>
      </c>
      <c r="C8" t="s">
        <v>72</v>
      </c>
      <c r="E8" s="81" t="s">
        <v>75</v>
      </c>
      <c r="F8" s="81" t="s">
        <v>75</v>
      </c>
      <c r="G8" s="81" t="s">
        <v>75</v>
      </c>
      <c r="H8" s="96" t="s">
        <v>75</v>
      </c>
      <c r="I8" s="134">
        <v>42891</v>
      </c>
      <c r="J8" s="94"/>
      <c r="K8" s="77"/>
      <c r="L8" s="77"/>
      <c r="M8" s="160" t="s">
        <v>97</v>
      </c>
      <c r="N8" s="160" t="s">
        <v>894</v>
      </c>
      <c r="O8" s="160" t="s">
        <v>895</v>
      </c>
      <c r="P8" s="160" t="s">
        <v>896</v>
      </c>
      <c r="Q8" s="160"/>
      <c r="R8" s="191" t="s">
        <v>890</v>
      </c>
      <c r="S8" s="190" t="s">
        <v>897</v>
      </c>
      <c r="T8" s="204" t="s">
        <v>109</v>
      </c>
      <c r="U8" s="64" t="s">
        <v>961</v>
      </c>
      <c r="V8" s="22"/>
      <c r="W8" s="22"/>
    </row>
    <row r="9" spans="1:23" ht="38" customHeight="1">
      <c r="A9" s="231">
        <v>14</v>
      </c>
      <c r="B9" t="s">
        <v>888</v>
      </c>
      <c r="C9" t="s">
        <v>72</v>
      </c>
      <c r="E9" s="81" t="s">
        <v>75</v>
      </c>
      <c r="F9" s="81" t="s">
        <v>75</v>
      </c>
      <c r="G9" s="81" t="s">
        <v>75</v>
      </c>
      <c r="H9" s="96" t="s">
        <v>75</v>
      </c>
      <c r="I9" s="134">
        <v>42891</v>
      </c>
      <c r="J9" s="94"/>
      <c r="K9" s="77"/>
      <c r="L9" s="77"/>
      <c r="M9" s="160" t="s">
        <v>97</v>
      </c>
      <c r="N9" s="160" t="s">
        <v>889</v>
      </c>
      <c r="O9" s="160" t="s">
        <v>892</v>
      </c>
      <c r="P9" s="160"/>
      <c r="Q9" s="160"/>
      <c r="R9" s="191" t="s">
        <v>890</v>
      </c>
      <c r="S9" s="200" t="s">
        <v>891</v>
      </c>
      <c r="T9" s="204" t="s">
        <v>109</v>
      </c>
      <c r="U9" s="64" t="s">
        <v>961</v>
      </c>
      <c r="V9" s="22"/>
      <c r="W9" s="22"/>
    </row>
    <row r="10" spans="1:23" ht="38" customHeight="1">
      <c r="A10" s="231">
        <f>A9+1</f>
        <v>15</v>
      </c>
      <c r="B10" t="s">
        <v>313</v>
      </c>
      <c r="D10" t="s">
        <v>207</v>
      </c>
      <c r="E10" s="81" t="s">
        <v>75</v>
      </c>
      <c r="F10" s="81" t="s">
        <v>75</v>
      </c>
      <c r="G10" s="97" t="s">
        <v>75</v>
      </c>
      <c r="H10" s="96" t="s">
        <v>75</v>
      </c>
      <c r="I10" s="134" t="s">
        <v>134</v>
      </c>
      <c r="J10" s="95"/>
      <c r="K10" s="79" t="s">
        <v>355</v>
      </c>
      <c r="L10" s="79"/>
      <c r="M10" s="160" t="s">
        <v>312</v>
      </c>
      <c r="N10" s="198" t="s">
        <v>315</v>
      </c>
      <c r="O10" s="15"/>
      <c r="P10" s="13"/>
      <c r="Q10" s="13"/>
      <c r="R10" s="160"/>
      <c r="S10" s="199" t="s">
        <v>311</v>
      </c>
      <c r="T10" s="44" t="s">
        <v>186</v>
      </c>
      <c r="U10" s="44" t="s">
        <v>186</v>
      </c>
      <c r="V10" s="22"/>
      <c r="W10" s="22"/>
    </row>
    <row r="11" spans="1:23" ht="38" customHeight="1">
      <c r="A11" s="231">
        <v>17</v>
      </c>
      <c r="B11" t="s">
        <v>1007</v>
      </c>
      <c r="C11" t="s">
        <v>73</v>
      </c>
      <c r="D11" t="s">
        <v>1008</v>
      </c>
      <c r="E11" s="81" t="s">
        <v>134</v>
      </c>
      <c r="F11" s="81" t="s">
        <v>134</v>
      </c>
      <c r="G11" s="81" t="s">
        <v>134</v>
      </c>
      <c r="H11" s="96" t="s">
        <v>134</v>
      </c>
      <c r="I11" s="134">
        <v>43245</v>
      </c>
      <c r="J11" s="94"/>
      <c r="K11" s="77" t="s">
        <v>109</v>
      </c>
      <c r="L11" s="77"/>
      <c r="M11" s="160" t="s">
        <v>97</v>
      </c>
      <c r="N11" s="160" t="s">
        <v>1009</v>
      </c>
      <c r="O11" t="s">
        <v>1010</v>
      </c>
      <c r="P11" s="230" t="s">
        <v>1011</v>
      </c>
      <c r="Q11" s="160"/>
      <c r="R11" s="191"/>
      <c r="S11" s="190" t="s">
        <v>1012</v>
      </c>
      <c r="T11" s="83" t="s">
        <v>292</v>
      </c>
      <c r="U11" s="64" t="s">
        <v>961</v>
      </c>
      <c r="V11" s="22"/>
      <c r="W11" s="22"/>
    </row>
    <row r="12" spans="1:23">
      <c r="A12" s="231">
        <f>A11+1</f>
        <v>18</v>
      </c>
      <c r="B12" t="s">
        <v>316</v>
      </c>
      <c r="D12" t="s">
        <v>207</v>
      </c>
      <c r="E12" s="81" t="s">
        <v>75</v>
      </c>
      <c r="F12" s="81" t="s">
        <v>75</v>
      </c>
      <c r="G12" s="97" t="s">
        <v>75</v>
      </c>
      <c r="H12" s="96" t="s">
        <v>75</v>
      </c>
      <c r="I12" s="134" t="s">
        <v>134</v>
      </c>
      <c r="J12" s="95"/>
      <c r="K12" s="79" t="s">
        <v>355</v>
      </c>
      <c r="L12" s="79"/>
      <c r="M12" s="160" t="s">
        <v>312</v>
      </c>
      <c r="N12" s="198" t="s">
        <v>317</v>
      </c>
      <c r="O12" s="15"/>
      <c r="P12" s="13"/>
      <c r="Q12" s="13"/>
      <c r="R12" s="160"/>
      <c r="S12" s="199" t="s">
        <v>311</v>
      </c>
      <c r="T12" s="44" t="s">
        <v>186</v>
      </c>
      <c r="U12" s="44" t="s">
        <v>186</v>
      </c>
      <c r="V12" s="22"/>
      <c r="W12" s="22"/>
    </row>
    <row r="13" spans="1:23" ht="30" customHeight="1">
      <c r="A13" s="231">
        <f>A12+1</f>
        <v>19</v>
      </c>
      <c r="B13" t="s">
        <v>60</v>
      </c>
      <c r="D13" t="s">
        <v>75</v>
      </c>
      <c r="E13" s="81" t="s">
        <v>75</v>
      </c>
      <c r="F13" s="81" t="s">
        <v>75</v>
      </c>
      <c r="G13" s="97" t="s">
        <v>75</v>
      </c>
      <c r="H13" s="96" t="s">
        <v>75</v>
      </c>
      <c r="I13" s="134" t="s">
        <v>134</v>
      </c>
      <c r="J13" s="94"/>
      <c r="K13" s="79" t="s">
        <v>355</v>
      </c>
      <c r="L13" s="77"/>
      <c r="M13" s="201"/>
      <c r="N13" s="202" t="s">
        <v>156</v>
      </c>
      <c r="O13" s="203" t="s">
        <v>63</v>
      </c>
      <c r="P13" s="203" t="s">
        <v>357</v>
      </c>
      <c r="Q13" s="203"/>
      <c r="R13" s="201"/>
      <c r="S13" s="201"/>
      <c r="T13" s="62" t="s">
        <v>182</v>
      </c>
      <c r="U13" s="64" t="s">
        <v>75</v>
      </c>
    </row>
    <row r="14" spans="1:23" ht="34.5" customHeight="1">
      <c r="A14" s="231">
        <f>A13+1</f>
        <v>20</v>
      </c>
      <c r="B14" t="s">
        <v>318</v>
      </c>
      <c r="D14" t="s">
        <v>207</v>
      </c>
      <c r="E14" s="81" t="s">
        <v>75</v>
      </c>
      <c r="F14" s="81" t="s">
        <v>75</v>
      </c>
      <c r="G14" s="97" t="s">
        <v>75</v>
      </c>
      <c r="H14" s="96" t="s">
        <v>75</v>
      </c>
      <c r="I14" s="134" t="s">
        <v>134</v>
      </c>
      <c r="J14" s="95"/>
      <c r="K14" s="79" t="s">
        <v>355</v>
      </c>
      <c r="L14" s="79"/>
      <c r="M14" s="160" t="s">
        <v>312</v>
      </c>
      <c r="N14" s="198" t="s">
        <v>319</v>
      </c>
      <c r="O14" s="15"/>
      <c r="P14" s="13"/>
      <c r="Q14" s="13"/>
      <c r="R14" s="160"/>
      <c r="S14" s="199" t="s">
        <v>311</v>
      </c>
      <c r="T14" s="44" t="s">
        <v>186</v>
      </c>
      <c r="U14" s="44" t="s">
        <v>186</v>
      </c>
    </row>
    <row r="15" spans="1:23" ht="38" customHeight="1">
      <c r="A15" s="231">
        <f>A14+1</f>
        <v>21</v>
      </c>
      <c r="B15" t="s">
        <v>55</v>
      </c>
      <c r="C15" t="s">
        <v>193</v>
      </c>
      <c r="D15" t="s">
        <v>20</v>
      </c>
      <c r="E15" s="81" t="s">
        <v>75</v>
      </c>
      <c r="F15" s="81" t="s">
        <v>75</v>
      </c>
      <c r="G15" s="97" t="s">
        <v>75</v>
      </c>
      <c r="H15" s="96" t="s">
        <v>75</v>
      </c>
      <c r="I15" s="134">
        <v>41818</v>
      </c>
      <c r="J15" s="95"/>
      <c r="K15" s="79"/>
      <c r="L15" s="79"/>
      <c r="M15" s="160" t="s">
        <v>97</v>
      </c>
      <c r="N15" s="198" t="s">
        <v>57</v>
      </c>
      <c r="O15" s="15" t="s">
        <v>184</v>
      </c>
      <c r="P15" s="13" t="s">
        <v>66</v>
      </c>
      <c r="Q15" s="13"/>
      <c r="R15" s="160"/>
      <c r="S15" s="160" t="s">
        <v>183</v>
      </c>
      <c r="T15" s="44" t="s">
        <v>178</v>
      </c>
      <c r="U15" s="44" t="s">
        <v>75</v>
      </c>
      <c r="V15" s="22"/>
      <c r="W15" s="22"/>
    </row>
    <row r="16" spans="1:23">
      <c r="A16" s="231">
        <v>12</v>
      </c>
      <c r="B16" t="s">
        <v>868</v>
      </c>
      <c r="C16" t="s">
        <v>193</v>
      </c>
      <c r="E16" s="81" t="s">
        <v>75</v>
      </c>
      <c r="F16" s="81" t="s">
        <v>75</v>
      </c>
      <c r="G16" s="81" t="s">
        <v>75</v>
      </c>
      <c r="H16" s="96" t="s">
        <v>75</v>
      </c>
      <c r="I16" s="134">
        <v>42836</v>
      </c>
      <c r="J16" s="94"/>
      <c r="K16" s="77"/>
      <c r="L16" s="77"/>
      <c r="M16" s="160" t="s">
        <v>97</v>
      </c>
      <c r="N16" s="198" t="s">
        <v>869</v>
      </c>
      <c r="P16" s="160"/>
      <c r="Q16" s="245" t="s">
        <v>872</v>
      </c>
      <c r="R16" s="245" t="s">
        <v>870</v>
      </c>
      <c r="S16" s="199" t="s">
        <v>871</v>
      </c>
      <c r="T16" s="204" t="s">
        <v>880</v>
      </c>
      <c r="U16" s="170" t="s">
        <v>899</v>
      </c>
    </row>
    <row r="17" spans="1:21">
      <c r="A17" s="231">
        <f>A16+1</f>
        <v>13</v>
      </c>
      <c r="B17" t="s">
        <v>320</v>
      </c>
      <c r="D17" t="s">
        <v>207</v>
      </c>
      <c r="E17" s="81" t="s">
        <v>75</v>
      </c>
      <c r="F17" s="81" t="s">
        <v>75</v>
      </c>
      <c r="G17" s="97" t="s">
        <v>75</v>
      </c>
      <c r="H17" s="96" t="s">
        <v>75</v>
      </c>
      <c r="I17" s="134" t="s">
        <v>134</v>
      </c>
      <c r="J17" s="95"/>
      <c r="K17" s="79" t="s">
        <v>355</v>
      </c>
      <c r="L17" s="79"/>
      <c r="M17" s="160" t="s">
        <v>312</v>
      </c>
      <c r="N17" s="198" t="s">
        <v>321</v>
      </c>
      <c r="O17" s="15"/>
      <c r="P17" s="13"/>
      <c r="Q17" s="13"/>
      <c r="R17" s="160"/>
      <c r="S17" s="199" t="s">
        <v>311</v>
      </c>
      <c r="T17" s="44" t="s">
        <v>186</v>
      </c>
      <c r="U17" s="237" t="s">
        <v>186</v>
      </c>
    </row>
    <row r="18" spans="1:21" ht="56">
      <c r="A18" s="231">
        <f>A17+1</f>
        <v>14</v>
      </c>
      <c r="B18" t="s">
        <v>936</v>
      </c>
      <c r="C18" t="s">
        <v>193</v>
      </c>
      <c r="D18" t="s">
        <v>40</v>
      </c>
      <c r="E18" s="81" t="s">
        <v>75</v>
      </c>
      <c r="F18" s="81" t="s">
        <v>75</v>
      </c>
      <c r="G18" s="97" t="s">
        <v>75</v>
      </c>
      <c r="H18" s="96" t="s">
        <v>75</v>
      </c>
      <c r="I18" s="134">
        <v>42931</v>
      </c>
      <c r="J18" s="95">
        <v>42117</v>
      </c>
      <c r="K18" s="79" t="s">
        <v>355</v>
      </c>
      <c r="L18" s="79"/>
      <c r="M18" s="160" t="s">
        <v>938</v>
      </c>
      <c r="N18" s="198" t="s">
        <v>397</v>
      </c>
      <c r="O18" s="16" t="s">
        <v>69</v>
      </c>
      <c r="P18" s="13" t="s">
        <v>68</v>
      </c>
      <c r="Q18" s="13"/>
      <c r="R18" s="160" t="s">
        <v>937</v>
      </c>
      <c r="S18" s="160" t="s">
        <v>396</v>
      </c>
      <c r="T18" s="115" t="s">
        <v>178</v>
      </c>
      <c r="U18" s="238" t="s">
        <v>409</v>
      </c>
    </row>
    <row r="19" spans="1:21">
      <c r="A19" s="231">
        <f>A18+1</f>
        <v>15</v>
      </c>
      <c r="B19" t="s">
        <v>322</v>
      </c>
      <c r="D19" t="s">
        <v>207</v>
      </c>
      <c r="E19" s="81" t="s">
        <v>75</v>
      </c>
      <c r="F19" s="81" t="s">
        <v>75</v>
      </c>
      <c r="G19" s="97" t="s">
        <v>75</v>
      </c>
      <c r="H19" s="96" t="s">
        <v>75</v>
      </c>
      <c r="I19" s="134">
        <v>42494</v>
      </c>
      <c r="J19" s="95"/>
      <c r="K19" s="79" t="s">
        <v>355</v>
      </c>
      <c r="L19" s="79"/>
      <c r="M19" s="160" t="s">
        <v>312</v>
      </c>
      <c r="N19" s="198" t="s">
        <v>323</v>
      </c>
      <c r="O19" s="15"/>
      <c r="P19" s="13"/>
      <c r="Q19" s="13"/>
      <c r="R19" s="160" t="s">
        <v>624</v>
      </c>
      <c r="S19" s="199" t="s">
        <v>311</v>
      </c>
      <c r="T19" s="115" t="s">
        <v>186</v>
      </c>
      <c r="U19" s="237" t="s">
        <v>186</v>
      </c>
    </row>
    <row r="20" spans="1:21">
      <c r="A20" s="231">
        <v>13</v>
      </c>
      <c r="B20" t="s">
        <v>884</v>
      </c>
      <c r="C20" t="s">
        <v>72</v>
      </c>
      <c r="E20" s="81"/>
      <c r="F20" s="81"/>
      <c r="G20" s="81"/>
      <c r="H20" s="96"/>
      <c r="I20" s="134"/>
      <c r="J20" s="94"/>
      <c r="K20" s="77"/>
      <c r="L20" s="77"/>
      <c r="M20" s="160" t="s">
        <v>97</v>
      </c>
      <c r="N20" s="160" t="s">
        <v>886</v>
      </c>
      <c r="O20" s="189" t="s">
        <v>887</v>
      </c>
      <c r="P20" s="160"/>
      <c r="Q20" s="160"/>
      <c r="R20" s="160"/>
      <c r="S20" s="160"/>
      <c r="T20" s="235" t="s">
        <v>880</v>
      </c>
      <c r="U20" s="170" t="s">
        <v>899</v>
      </c>
    </row>
    <row r="21" spans="1:21">
      <c r="A21" s="231">
        <f>A20+1</f>
        <v>14</v>
      </c>
      <c r="B21" t="s">
        <v>56</v>
      </c>
      <c r="C21" t="s">
        <v>193</v>
      </c>
      <c r="D21" t="s">
        <v>20</v>
      </c>
      <c r="E21" s="81" t="s">
        <v>75</v>
      </c>
      <c r="F21" s="81" t="s">
        <v>75</v>
      </c>
      <c r="G21" s="97" t="s">
        <v>75</v>
      </c>
      <c r="H21" s="96" t="s">
        <v>75</v>
      </c>
      <c r="I21" s="134">
        <v>41817</v>
      </c>
      <c r="J21" s="95"/>
      <c r="K21" s="79" t="s">
        <v>355</v>
      </c>
      <c r="L21" s="79"/>
      <c r="M21" s="160" t="s">
        <v>97</v>
      </c>
      <c r="N21" s="198" t="s">
        <v>71</v>
      </c>
      <c r="O21" s="56" t="s">
        <v>70</v>
      </c>
      <c r="P21" s="57" t="s">
        <v>67</v>
      </c>
      <c r="Q21" s="57"/>
      <c r="R21" s="160"/>
      <c r="S21" s="160"/>
      <c r="T21" s="236" t="s">
        <v>116</v>
      </c>
      <c r="U21" s="115" t="s">
        <v>75</v>
      </c>
    </row>
    <row r="22" spans="1:21">
      <c r="A22" s="233"/>
      <c r="B22" s="78"/>
      <c r="C22" s="78"/>
      <c r="D22" s="78"/>
      <c r="E22" s="78"/>
      <c r="F22" s="78"/>
      <c r="G22" s="78"/>
      <c r="H22" s="192"/>
      <c r="I22" s="193"/>
      <c r="J22" s="194"/>
      <c r="K22" s="77"/>
      <c r="L22" s="77"/>
      <c r="M22" s="206"/>
      <c r="N22" s="206"/>
      <c r="O22" s="195"/>
      <c r="P22" s="206"/>
      <c r="Q22" s="206"/>
      <c r="R22" s="206"/>
      <c r="S22" s="206"/>
      <c r="T22" s="206"/>
      <c r="U22" s="206"/>
    </row>
    <row r="23" spans="1:21">
      <c r="E23" s="81"/>
      <c r="F23" s="81"/>
      <c r="G23" s="81"/>
      <c r="H23" s="96"/>
      <c r="I23" s="134"/>
      <c r="J23" s="94"/>
      <c r="K23" s="77"/>
      <c r="L23" s="77"/>
      <c r="O23"/>
    </row>
    <row r="24" spans="1:21">
      <c r="B24" s="239" t="s">
        <v>898</v>
      </c>
      <c r="C24" s="239" t="s">
        <v>72</v>
      </c>
      <c r="D24" s="239" t="s">
        <v>109</v>
      </c>
      <c r="E24" s="239"/>
      <c r="F24" s="239"/>
      <c r="G24" s="239"/>
      <c r="H24" s="240"/>
      <c r="I24" s="241"/>
      <c r="J24" s="242"/>
      <c r="K24" s="243"/>
      <c r="L24" s="243"/>
      <c r="M24" s="239"/>
      <c r="N24" s="239"/>
      <c r="O24" s="244"/>
      <c r="P24" s="239"/>
      <c r="Q24" s="239"/>
      <c r="R24" s="239" t="s">
        <v>900</v>
      </c>
    </row>
  </sheetData>
  <autoFilter ref="B3:U21"/>
  <sortState ref="A5:U21">
    <sortCondition ref="B5:B21"/>
  </sortState>
  <hyperlinks>
    <hyperlink ref="N18" r:id="rId1" display="http://www.madridnetwork.org"/>
    <hyperlink ref="N21" r:id="rId2"/>
    <hyperlink ref="N15" r:id="rId3"/>
    <hyperlink ref="N13" r:id="rId4"/>
    <hyperlink ref="N5" r:id="rId5"/>
    <hyperlink ref="N12" r:id="rId6"/>
    <hyperlink ref="N14" r:id="rId7"/>
    <hyperlink ref="N17" r:id="rId8"/>
    <hyperlink ref="N19" r:id="rId9"/>
    <hyperlink ref="N6" r:id="rId10"/>
    <hyperlink ref="N16" r:id="rId11"/>
  </hyperlinks>
  <pageMargins left="0.7" right="0.7" top="0.75" bottom="0.75" header="0.3" footer="0.3"/>
  <pageSetup paperSize="9" orientation="portrait" horizontalDpi="4294967293" verticalDpi="4294967293"/>
  <legacyDrawing r:id="rId1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enableFormatConditionsCalculation="0"/>
  <dimension ref="A1:AB234"/>
  <sheetViews>
    <sheetView workbookViewId="0">
      <pane xSplit="1" ySplit="3" topLeftCell="B148" activePane="bottomRight" state="frozen"/>
      <selection pane="topRight" activeCell="B1" sqref="B1"/>
      <selection pane="bottomLeft" activeCell="A4" sqref="A4"/>
      <selection pane="bottomRight" activeCell="A179" sqref="A179"/>
    </sheetView>
  </sheetViews>
  <sheetFormatPr baseColWidth="10" defaultRowHeight="14" x14ac:dyDescent="0"/>
  <cols>
    <col min="1" max="1" width="29.33203125" customWidth="1"/>
    <col min="2" max="2" width="7.1640625" customWidth="1"/>
    <col min="3" max="3" width="6" customWidth="1"/>
    <col min="4" max="4" width="7.33203125" customWidth="1"/>
    <col min="5" max="8" width="2.5" customWidth="1"/>
    <col min="9" max="9" width="9.5" customWidth="1"/>
    <col min="10" max="10" width="9" customWidth="1"/>
    <col min="11" max="11" width="13.1640625" customWidth="1"/>
    <col min="12" max="12" width="8.5" customWidth="1"/>
    <col min="13" max="13" width="34.1640625" customWidth="1"/>
    <col min="14" max="14" width="19.5" style="16" customWidth="1"/>
    <col min="15" max="15" width="7" customWidth="1"/>
    <col min="16" max="16" width="15" customWidth="1"/>
    <col min="17" max="17" width="9" customWidth="1"/>
    <col min="18" max="18" width="8.1640625" customWidth="1"/>
    <col min="19" max="19" width="9.5" customWidth="1"/>
    <col min="21" max="21" width="4.83203125" customWidth="1"/>
    <col min="22" max="22" width="7.83203125" customWidth="1"/>
    <col min="23" max="23" width="6.33203125" customWidth="1"/>
  </cols>
  <sheetData>
    <row r="1" spans="1:25">
      <c r="A1" s="19" t="s">
        <v>76</v>
      </c>
      <c r="B1" s="19"/>
      <c r="C1" s="19" t="s">
        <v>112</v>
      </c>
      <c r="E1" t="s">
        <v>72</v>
      </c>
      <c r="F1" t="s">
        <v>73</v>
      </c>
      <c r="G1" t="s">
        <v>74</v>
      </c>
      <c r="H1" t="s">
        <v>193</v>
      </c>
      <c r="I1" s="14" t="s">
        <v>426</v>
      </c>
      <c r="K1" s="14" t="s">
        <v>769</v>
      </c>
    </row>
    <row r="2" spans="1:25" s="70" customFormat="1" ht="28">
      <c r="A2" s="67" t="s">
        <v>62</v>
      </c>
      <c r="B2" s="67" t="s">
        <v>179</v>
      </c>
      <c r="C2" s="67"/>
      <c r="D2" s="102" t="s">
        <v>168</v>
      </c>
      <c r="E2" s="67"/>
      <c r="F2" s="67"/>
      <c r="G2" s="67"/>
      <c r="H2" s="67"/>
      <c r="I2" s="68" t="s">
        <v>61</v>
      </c>
      <c r="J2" s="68" t="s">
        <v>169</v>
      </c>
      <c r="K2" s="67" t="s">
        <v>843</v>
      </c>
      <c r="L2" s="67" t="s">
        <v>58</v>
      </c>
      <c r="M2" s="67" t="s">
        <v>144</v>
      </c>
      <c r="N2" s="69" t="s">
        <v>114</v>
      </c>
      <c r="O2" s="66" t="s">
        <v>393</v>
      </c>
      <c r="P2" s="71" t="s">
        <v>85</v>
      </c>
      <c r="Q2" s="101"/>
      <c r="R2" s="70" t="s">
        <v>823</v>
      </c>
      <c r="S2" s="70" t="s">
        <v>369</v>
      </c>
      <c r="T2" s="66" t="s">
        <v>883</v>
      </c>
      <c r="V2" s="66"/>
      <c r="Y2" s="98"/>
    </row>
    <row r="3" spans="1:25" s="70" customFormat="1">
      <c r="A3" s="126">
        <f>COUNTA(A4:A213)</f>
        <v>210</v>
      </c>
      <c r="B3" s="126"/>
      <c r="C3" s="126"/>
      <c r="D3" s="126"/>
      <c r="E3" s="126"/>
      <c r="F3" s="126"/>
      <c r="G3" s="126"/>
      <c r="H3" s="126"/>
      <c r="I3" s="126"/>
      <c r="J3" s="126"/>
      <c r="K3" s="126"/>
      <c r="L3" s="126"/>
      <c r="M3" s="126"/>
      <c r="N3" s="126"/>
      <c r="O3" s="126"/>
      <c r="P3" s="126"/>
      <c r="Q3" s="126"/>
      <c r="R3" s="126"/>
      <c r="S3" s="126"/>
      <c r="T3" s="126"/>
      <c r="V3" s="66"/>
      <c r="Y3" s="98"/>
    </row>
    <row r="4" spans="1:25" ht="15">
      <c r="A4" s="159" t="s">
        <v>532</v>
      </c>
      <c r="B4" s="1"/>
      <c r="C4" t="s">
        <v>74</v>
      </c>
      <c r="D4" t="s">
        <v>75</v>
      </c>
      <c r="E4" t="s">
        <v>134</v>
      </c>
      <c r="F4" t="s">
        <v>134</v>
      </c>
      <c r="G4" t="s">
        <v>134</v>
      </c>
      <c r="H4" t="s">
        <v>134</v>
      </c>
      <c r="I4" s="131" t="s">
        <v>223</v>
      </c>
      <c r="J4" s="132"/>
      <c r="K4" t="s">
        <v>75</v>
      </c>
      <c r="M4" t="s">
        <v>559</v>
      </c>
      <c r="N4"/>
      <c r="O4" s="24" t="s">
        <v>186</v>
      </c>
      <c r="P4" s="24" t="s">
        <v>186</v>
      </c>
      <c r="V4" s="12"/>
      <c r="W4" s="63" t="s">
        <v>276</v>
      </c>
      <c r="Y4" s="1"/>
    </row>
    <row r="5" spans="1:25">
      <c r="A5" s="160" t="s">
        <v>572</v>
      </c>
      <c r="C5" t="s">
        <v>74</v>
      </c>
      <c r="D5" t="s">
        <v>75</v>
      </c>
      <c r="E5" t="s">
        <v>134</v>
      </c>
      <c r="F5" t="s">
        <v>134</v>
      </c>
      <c r="G5" t="s">
        <v>134</v>
      </c>
      <c r="H5" t="s">
        <v>134</v>
      </c>
      <c r="I5" s="131">
        <v>42425</v>
      </c>
      <c r="J5" s="131">
        <v>42453</v>
      </c>
      <c r="K5" s="76" t="s">
        <v>75</v>
      </c>
      <c r="L5" t="s">
        <v>97</v>
      </c>
      <c r="M5" s="121" t="s">
        <v>500</v>
      </c>
      <c r="N5" s="29" t="s">
        <v>108</v>
      </c>
      <c r="O5" s="24" t="s">
        <v>530</v>
      </c>
      <c r="P5" s="24" t="s">
        <v>186</v>
      </c>
      <c r="Q5" s="21" t="s">
        <v>494</v>
      </c>
      <c r="S5" t="s">
        <v>573</v>
      </c>
      <c r="T5" s="12"/>
      <c r="V5" s="12"/>
      <c r="W5" s="63"/>
      <c r="Y5" s="1"/>
    </row>
    <row r="6" spans="1:25">
      <c r="A6" s="22" t="s">
        <v>722</v>
      </c>
      <c r="C6" t="s">
        <v>193</v>
      </c>
      <c r="D6" t="s">
        <v>75</v>
      </c>
      <c r="E6" t="s">
        <v>134</v>
      </c>
      <c r="F6" t="s">
        <v>134</v>
      </c>
      <c r="G6" t="s">
        <v>134</v>
      </c>
      <c r="H6" t="s">
        <v>134</v>
      </c>
      <c r="I6" s="131">
        <v>42692</v>
      </c>
      <c r="J6" s="131"/>
      <c r="K6" s="76" t="s">
        <v>75</v>
      </c>
      <c r="L6" t="s">
        <v>727</v>
      </c>
      <c r="M6" s="14" t="s">
        <v>726</v>
      </c>
      <c r="N6" s="29" t="s">
        <v>226</v>
      </c>
      <c r="O6" s="24" t="s">
        <v>725</v>
      </c>
      <c r="P6" s="24" t="s">
        <v>186</v>
      </c>
      <c r="Q6" s="21"/>
      <c r="R6" t="s">
        <v>767</v>
      </c>
      <c r="S6" t="s">
        <v>780</v>
      </c>
      <c r="T6" s="12"/>
      <c r="V6" s="12"/>
      <c r="W6" s="63"/>
      <c r="Y6" s="1"/>
    </row>
    <row r="7" spans="1:25" ht="15">
      <c r="A7" s="136" t="s">
        <v>227</v>
      </c>
      <c r="B7" s="1"/>
      <c r="C7" t="s">
        <v>72</v>
      </c>
      <c r="D7" t="s">
        <v>75</v>
      </c>
      <c r="E7" t="s">
        <v>134</v>
      </c>
      <c r="F7" t="s">
        <v>134</v>
      </c>
      <c r="G7" t="s">
        <v>134</v>
      </c>
      <c r="H7" t="s">
        <v>134</v>
      </c>
      <c r="I7" s="131" t="s">
        <v>223</v>
      </c>
      <c r="J7" s="132"/>
      <c r="K7" t="s">
        <v>75</v>
      </c>
      <c r="M7" t="s">
        <v>558</v>
      </c>
      <c r="N7"/>
      <c r="O7" s="24" t="s">
        <v>186</v>
      </c>
      <c r="P7" s="24" t="s">
        <v>186</v>
      </c>
      <c r="T7" s="12"/>
      <c r="V7" s="12"/>
      <c r="W7" s="63"/>
      <c r="Y7" s="1"/>
    </row>
    <row r="8" spans="1:25">
      <c r="A8" s="137" t="s">
        <v>228</v>
      </c>
      <c r="B8" t="s">
        <v>531</v>
      </c>
      <c r="C8" t="s">
        <v>72</v>
      </c>
      <c r="D8" t="s">
        <v>75</v>
      </c>
      <c r="E8" t="s">
        <v>134</v>
      </c>
      <c r="F8" t="s">
        <v>134</v>
      </c>
      <c r="G8" t="s">
        <v>134</v>
      </c>
      <c r="H8" t="s">
        <v>134</v>
      </c>
      <c r="I8" s="131"/>
      <c r="J8" s="131"/>
      <c r="K8" s="75" t="s">
        <v>296</v>
      </c>
      <c r="L8" s="46" t="s">
        <v>41</v>
      </c>
      <c r="M8" s="46" t="s">
        <v>41</v>
      </c>
      <c r="N8" s="59" t="s">
        <v>41</v>
      </c>
      <c r="O8" s="25" t="s">
        <v>366</v>
      </c>
      <c r="P8" s="25" t="s">
        <v>109</v>
      </c>
      <c r="Q8" t="s">
        <v>367</v>
      </c>
      <c r="R8" s="21"/>
      <c r="S8" s="21" t="s">
        <v>187</v>
      </c>
      <c r="T8" s="12"/>
      <c r="V8" s="12"/>
      <c r="W8" s="63"/>
      <c r="Y8" s="1"/>
    </row>
    <row r="9" spans="1:25" ht="15">
      <c r="A9" s="136" t="s">
        <v>229</v>
      </c>
      <c r="B9" s="1"/>
      <c r="C9" t="s">
        <v>72</v>
      </c>
      <c r="D9" t="s">
        <v>75</v>
      </c>
      <c r="E9" t="s">
        <v>134</v>
      </c>
      <c r="F9" t="s">
        <v>134</v>
      </c>
      <c r="G9" t="s">
        <v>134</v>
      </c>
      <c r="H9" t="s">
        <v>134</v>
      </c>
      <c r="I9" s="131" t="s">
        <v>223</v>
      </c>
      <c r="J9" s="132"/>
      <c r="K9" t="s">
        <v>75</v>
      </c>
      <c r="M9" t="s">
        <v>557</v>
      </c>
      <c r="N9"/>
      <c r="O9" s="24" t="s">
        <v>186</v>
      </c>
      <c r="P9" s="24" t="s">
        <v>186</v>
      </c>
      <c r="T9" s="12"/>
      <c r="V9" s="12"/>
      <c r="W9" s="63"/>
      <c r="Y9" s="1"/>
    </row>
    <row r="10" spans="1:25" ht="15">
      <c r="A10" s="154" t="s">
        <v>682</v>
      </c>
      <c r="B10" s="1"/>
      <c r="C10" t="s">
        <v>196</v>
      </c>
      <c r="D10" t="s">
        <v>75</v>
      </c>
      <c r="E10" t="s">
        <v>134</v>
      </c>
      <c r="F10" t="s">
        <v>134</v>
      </c>
      <c r="G10" t="s">
        <v>134</v>
      </c>
      <c r="H10" t="s">
        <v>134</v>
      </c>
      <c r="I10" s="131">
        <v>42606</v>
      </c>
      <c r="J10" s="132"/>
      <c r="K10" s="108">
        <v>42606</v>
      </c>
      <c r="L10" t="s">
        <v>688</v>
      </c>
      <c r="M10" t="s">
        <v>687</v>
      </c>
      <c r="N10" t="s">
        <v>72</v>
      </c>
      <c r="O10" s="24" t="s">
        <v>658</v>
      </c>
      <c r="P10" s="24" t="s">
        <v>648</v>
      </c>
      <c r="Q10" s="99" t="s">
        <v>659</v>
      </c>
      <c r="R10" t="s">
        <v>767</v>
      </c>
      <c r="S10" t="s">
        <v>778</v>
      </c>
      <c r="T10" s="12"/>
      <c r="V10" s="12"/>
      <c r="W10" s="63"/>
      <c r="Y10" s="1"/>
    </row>
    <row r="11" spans="1:25">
      <c r="A11" s="160" t="s">
        <v>175</v>
      </c>
      <c r="C11" t="s">
        <v>74</v>
      </c>
      <c r="D11" t="s">
        <v>75</v>
      </c>
      <c r="E11" t="s">
        <v>134</v>
      </c>
      <c r="F11" t="s">
        <v>134</v>
      </c>
      <c r="G11" s="54" t="s">
        <v>134</v>
      </c>
      <c r="H11" t="s">
        <v>134</v>
      </c>
      <c r="I11" s="133">
        <v>41862</v>
      </c>
      <c r="J11" s="133">
        <v>41927</v>
      </c>
      <c r="K11" s="75" t="s">
        <v>75</v>
      </c>
      <c r="L11" t="s">
        <v>172</v>
      </c>
      <c r="M11" s="14" t="s">
        <v>173</v>
      </c>
      <c r="N11" s="1" t="s">
        <v>142</v>
      </c>
      <c r="O11" s="24" t="s">
        <v>178</v>
      </c>
      <c r="P11" s="24" t="s">
        <v>271</v>
      </c>
      <c r="Q11" s="99" t="s">
        <v>167</v>
      </c>
      <c r="R11" s="20"/>
      <c r="S11" s="20" t="s">
        <v>171</v>
      </c>
      <c r="T11" s="12"/>
      <c r="V11" s="12"/>
      <c r="W11" s="63"/>
      <c r="Y11" s="1"/>
    </row>
    <row r="12" spans="1:25" ht="15">
      <c r="A12" s="136" t="s">
        <v>660</v>
      </c>
      <c r="C12" t="s">
        <v>72</v>
      </c>
      <c r="D12" t="s">
        <v>75</v>
      </c>
      <c r="E12" t="s">
        <v>134</v>
      </c>
      <c r="F12" t="s">
        <v>134</v>
      </c>
      <c r="G12" s="54" t="s">
        <v>134</v>
      </c>
      <c r="H12" t="s">
        <v>134</v>
      </c>
      <c r="I12" s="133">
        <v>42590</v>
      </c>
      <c r="J12" s="133"/>
      <c r="K12" s="76">
        <v>42590</v>
      </c>
      <c r="L12" t="s">
        <v>97</v>
      </c>
      <c r="M12" s="153" t="s">
        <v>661</v>
      </c>
      <c r="N12" s="1" t="s">
        <v>442</v>
      </c>
      <c r="O12" s="24" t="s">
        <v>658</v>
      </c>
      <c r="P12" s="24" t="s">
        <v>648</v>
      </c>
      <c r="Q12" s="99" t="s">
        <v>659</v>
      </c>
      <c r="R12" t="s">
        <v>767</v>
      </c>
      <c r="S12" s="20" t="s">
        <v>779</v>
      </c>
      <c r="T12" s="12"/>
      <c r="V12" s="12"/>
      <c r="W12" s="63"/>
      <c r="Y12" s="1"/>
    </row>
    <row r="13" spans="1:25" ht="15">
      <c r="A13" s="136" t="s">
        <v>954</v>
      </c>
      <c r="C13" t="s">
        <v>72</v>
      </c>
      <c r="D13" t="s">
        <v>75</v>
      </c>
      <c r="E13" t="s">
        <v>134</v>
      </c>
      <c r="F13" t="s">
        <v>134</v>
      </c>
      <c r="G13" s="54" t="s">
        <v>134</v>
      </c>
      <c r="H13" t="s">
        <v>134</v>
      </c>
      <c r="I13" s="133">
        <v>43061</v>
      </c>
      <c r="J13" s="133"/>
      <c r="K13" s="76"/>
      <c r="L13" t="s">
        <v>97</v>
      </c>
      <c r="M13" s="14" t="s">
        <v>955</v>
      </c>
      <c r="N13" s="52" t="s">
        <v>72</v>
      </c>
      <c r="O13" s="24" t="s">
        <v>973</v>
      </c>
      <c r="P13" s="24" t="s">
        <v>960</v>
      </c>
      <c r="Q13" s="99" t="s">
        <v>956</v>
      </c>
      <c r="R13" t="s">
        <v>767</v>
      </c>
      <c r="S13" s="20">
        <v>43059</v>
      </c>
      <c r="T13" s="12"/>
      <c r="V13" s="12"/>
      <c r="W13" s="63"/>
      <c r="Y13" s="1"/>
    </row>
    <row r="14" spans="1:25">
      <c r="A14" s="22" t="s">
        <v>626</v>
      </c>
      <c r="B14" t="s">
        <v>627</v>
      </c>
      <c r="C14" t="s">
        <v>193</v>
      </c>
      <c r="D14" t="s">
        <v>75</v>
      </c>
      <c r="E14" t="s">
        <v>134</v>
      </c>
      <c r="F14" t="s">
        <v>134</v>
      </c>
      <c r="G14" t="s">
        <v>134</v>
      </c>
      <c r="H14" t="s">
        <v>134</v>
      </c>
      <c r="I14" s="131">
        <v>41935</v>
      </c>
      <c r="J14" s="131"/>
      <c r="K14" s="75" t="s">
        <v>75</v>
      </c>
      <c r="L14" t="s">
        <v>97</v>
      </c>
      <c r="M14" s="14" t="s">
        <v>208</v>
      </c>
      <c r="N14" s="16" t="s">
        <v>199</v>
      </c>
      <c r="O14" s="26" t="s">
        <v>284</v>
      </c>
      <c r="P14" s="24" t="s">
        <v>117</v>
      </c>
      <c r="Q14" s="99" t="s">
        <v>218</v>
      </c>
      <c r="S14" t="s">
        <v>209</v>
      </c>
      <c r="T14" s="12"/>
      <c r="V14" s="12"/>
      <c r="W14" s="63"/>
      <c r="Y14" s="1"/>
    </row>
    <row r="15" spans="1:25" ht="15">
      <c r="A15" s="136" t="s">
        <v>746</v>
      </c>
      <c r="C15" t="s">
        <v>72</v>
      </c>
      <c r="D15" t="s">
        <v>75</v>
      </c>
      <c r="E15" t="s">
        <v>134</v>
      </c>
      <c r="F15" t="s">
        <v>134</v>
      </c>
      <c r="G15" t="s">
        <v>134</v>
      </c>
      <c r="H15" t="s">
        <v>134</v>
      </c>
      <c r="I15" s="131">
        <v>42747</v>
      </c>
      <c r="J15" s="131"/>
      <c r="K15" s="131">
        <v>42747</v>
      </c>
      <c r="L15" t="s">
        <v>97</v>
      </c>
      <c r="M15" s="14" t="s">
        <v>747</v>
      </c>
      <c r="N15" s="118" t="s">
        <v>72</v>
      </c>
      <c r="O15" s="24" t="s">
        <v>773</v>
      </c>
      <c r="P15" s="24" t="s">
        <v>899</v>
      </c>
      <c r="Q15" s="99" t="s">
        <v>745</v>
      </c>
      <c r="R15" t="s">
        <v>767</v>
      </c>
      <c r="S15" t="s">
        <v>781</v>
      </c>
      <c r="T15" s="12"/>
      <c r="V15" s="12"/>
      <c r="W15" s="63"/>
      <c r="Y15" s="1"/>
    </row>
    <row r="16" spans="1:25">
      <c r="A16" s="22" t="s">
        <v>77</v>
      </c>
      <c r="C16" t="s">
        <v>193</v>
      </c>
      <c r="D16" t="s">
        <v>75</v>
      </c>
      <c r="E16" t="s">
        <v>134</v>
      </c>
      <c r="F16" t="s">
        <v>134</v>
      </c>
      <c r="G16" t="s">
        <v>134</v>
      </c>
      <c r="H16" t="s">
        <v>134</v>
      </c>
      <c r="I16" s="131">
        <v>41915</v>
      </c>
      <c r="J16" s="131"/>
      <c r="K16" s="75" t="s">
        <v>75</v>
      </c>
      <c r="L16" t="s">
        <v>94</v>
      </c>
      <c r="M16" s="14" t="s">
        <v>93</v>
      </c>
      <c r="N16" s="15" t="s">
        <v>111</v>
      </c>
      <c r="O16" s="24" t="s">
        <v>115</v>
      </c>
      <c r="P16" s="24" t="s">
        <v>117</v>
      </c>
      <c r="Q16" s="99" t="s">
        <v>95</v>
      </c>
      <c r="R16" t="s">
        <v>816</v>
      </c>
      <c r="S16" t="s">
        <v>822</v>
      </c>
      <c r="T16" s="12"/>
      <c r="V16" s="12"/>
      <c r="W16" s="63"/>
      <c r="Y16" s="1"/>
    </row>
    <row r="17" spans="1:25">
      <c r="A17" s="161" t="s">
        <v>915</v>
      </c>
      <c r="C17" t="s">
        <v>74</v>
      </c>
      <c r="D17" t="s">
        <v>75</v>
      </c>
      <c r="E17" t="s">
        <v>134</v>
      </c>
      <c r="F17" t="s">
        <v>134</v>
      </c>
      <c r="G17" t="s">
        <v>134</v>
      </c>
      <c r="H17" t="s">
        <v>134</v>
      </c>
      <c r="I17" s="131">
        <v>42907</v>
      </c>
      <c r="J17" s="131">
        <v>43178</v>
      </c>
      <c r="K17" s="75" t="s">
        <v>920</v>
      </c>
      <c r="L17" t="s">
        <v>97</v>
      </c>
      <c r="M17" s="14" t="s">
        <v>918</v>
      </c>
      <c r="N17" s="29" t="s">
        <v>365</v>
      </c>
      <c r="O17" s="24" t="s">
        <v>880</v>
      </c>
      <c r="P17" s="24" t="s">
        <v>960</v>
      </c>
      <c r="Q17" s="99" t="s">
        <v>876</v>
      </c>
      <c r="R17" t="s">
        <v>824</v>
      </c>
      <c r="S17" s="132" t="s">
        <v>992</v>
      </c>
      <c r="T17" s="12"/>
      <c r="V17" s="12"/>
      <c r="W17" s="63"/>
      <c r="Y17" s="1"/>
    </row>
    <row r="18" spans="1:25" ht="26">
      <c r="A18" s="246" t="s">
        <v>1017</v>
      </c>
      <c r="B18" t="s">
        <v>1019</v>
      </c>
      <c r="C18" t="s">
        <v>74</v>
      </c>
      <c r="D18" t="s">
        <v>292</v>
      </c>
      <c r="E18" t="s">
        <v>134</v>
      </c>
      <c r="F18" t="s">
        <v>134</v>
      </c>
      <c r="G18" t="s">
        <v>134</v>
      </c>
      <c r="H18" t="s">
        <v>134</v>
      </c>
      <c r="I18" s="131">
        <v>43272</v>
      </c>
      <c r="J18" s="131"/>
      <c r="K18" s="247" t="s">
        <v>920</v>
      </c>
      <c r="L18" t="s">
        <v>97</v>
      </c>
      <c r="M18" s="121" t="s">
        <v>1018</v>
      </c>
      <c r="N18" s="29" t="s">
        <v>372</v>
      </c>
      <c r="O18" s="24"/>
      <c r="P18" s="24" t="s">
        <v>960</v>
      </c>
      <c r="Q18" s="99" t="s">
        <v>995</v>
      </c>
      <c r="R18" t="s">
        <v>824</v>
      </c>
      <c r="S18" s="132">
        <v>43270</v>
      </c>
      <c r="T18" s="12"/>
      <c r="V18" s="12"/>
      <c r="W18" s="63"/>
      <c r="Y18" s="1"/>
    </row>
    <row r="19" spans="1:25" ht="15">
      <c r="A19" s="138" t="s">
        <v>663</v>
      </c>
      <c r="B19" t="s">
        <v>662</v>
      </c>
      <c r="C19" t="s">
        <v>72</v>
      </c>
      <c r="D19" t="s">
        <v>75</v>
      </c>
      <c r="E19" t="s">
        <v>134</v>
      </c>
      <c r="F19" t="s">
        <v>134</v>
      </c>
      <c r="G19" t="s">
        <v>134</v>
      </c>
      <c r="H19" t="s">
        <v>134</v>
      </c>
      <c r="I19" s="131">
        <v>42590</v>
      </c>
      <c r="J19" s="131"/>
      <c r="K19" s="76">
        <v>42590</v>
      </c>
      <c r="L19" t="s">
        <v>97</v>
      </c>
      <c r="M19" s="14" t="s">
        <v>664</v>
      </c>
      <c r="N19" s="84" t="s">
        <v>72</v>
      </c>
      <c r="O19" s="24" t="s">
        <v>658</v>
      </c>
      <c r="P19" s="24" t="s">
        <v>648</v>
      </c>
      <c r="Q19" s="99" t="s">
        <v>659</v>
      </c>
      <c r="R19" t="s">
        <v>767</v>
      </c>
      <c r="S19" t="s">
        <v>782</v>
      </c>
      <c r="T19" s="12"/>
      <c r="V19" s="12"/>
      <c r="W19" s="63"/>
      <c r="Y19" s="1"/>
    </row>
    <row r="20" spans="1:25">
      <c r="A20" s="160" t="s">
        <v>503</v>
      </c>
      <c r="C20" t="s">
        <v>74</v>
      </c>
      <c r="D20" t="s">
        <v>75</v>
      </c>
      <c r="E20" t="s">
        <v>134</v>
      </c>
      <c r="F20" t="s">
        <v>134</v>
      </c>
      <c r="G20" t="s">
        <v>134</v>
      </c>
      <c r="H20" t="s">
        <v>134</v>
      </c>
      <c r="I20" s="131">
        <v>42432</v>
      </c>
      <c r="J20" s="131"/>
      <c r="K20" s="76">
        <v>42432</v>
      </c>
      <c r="L20" t="s">
        <v>97</v>
      </c>
      <c r="M20" s="14" t="s">
        <v>504</v>
      </c>
      <c r="N20" s="16" t="s">
        <v>372</v>
      </c>
      <c r="O20" s="26" t="s">
        <v>530</v>
      </c>
      <c r="P20" s="24" t="s">
        <v>899</v>
      </c>
      <c r="Q20" s="99"/>
      <c r="R20" t="s">
        <v>824</v>
      </c>
      <c r="S20" t="s">
        <v>826</v>
      </c>
      <c r="T20" s="12"/>
      <c r="V20" s="12"/>
      <c r="W20" s="63"/>
      <c r="Y20" s="1"/>
    </row>
    <row r="21" spans="1:25" ht="15">
      <c r="A21" s="138" t="s">
        <v>861</v>
      </c>
      <c r="B21" s="164"/>
      <c r="C21" t="s">
        <v>72</v>
      </c>
      <c r="D21" t="s">
        <v>75</v>
      </c>
      <c r="E21" t="s">
        <v>134</v>
      </c>
      <c r="F21" t="s">
        <v>134</v>
      </c>
      <c r="G21" t="s">
        <v>134</v>
      </c>
      <c r="H21" t="s">
        <v>134</v>
      </c>
      <c r="I21" s="131">
        <v>42814</v>
      </c>
      <c r="K21" s="132" t="s">
        <v>75</v>
      </c>
      <c r="L21" t="s">
        <v>867</v>
      </c>
      <c r="M21" s="14" t="s">
        <v>866</v>
      </c>
      <c r="N21" s="168" t="s">
        <v>72</v>
      </c>
      <c r="O21" s="24" t="s">
        <v>773</v>
      </c>
      <c r="P21" s="24" t="s">
        <v>899</v>
      </c>
      <c r="Q21" s="99"/>
      <c r="R21" t="s">
        <v>767</v>
      </c>
      <c r="S21" s="108">
        <v>42810</v>
      </c>
      <c r="T21" s="12"/>
      <c r="V21" s="12"/>
      <c r="W21" s="63"/>
      <c r="Y21" s="1"/>
    </row>
    <row r="22" spans="1:25">
      <c r="A22" s="22" t="s">
        <v>78</v>
      </c>
      <c r="C22" t="s">
        <v>193</v>
      </c>
      <c r="D22" t="s">
        <v>75</v>
      </c>
      <c r="E22" t="s">
        <v>134</v>
      </c>
      <c r="F22" t="s">
        <v>134</v>
      </c>
      <c r="G22" t="s">
        <v>134</v>
      </c>
      <c r="H22" t="s">
        <v>134</v>
      </c>
      <c r="I22" s="131">
        <v>41827</v>
      </c>
      <c r="J22" s="131">
        <v>41927</v>
      </c>
      <c r="K22" s="75" t="s">
        <v>75</v>
      </c>
      <c r="L22" t="s">
        <v>97</v>
      </c>
      <c r="M22" s="14" t="s">
        <v>125</v>
      </c>
      <c r="N22" s="1" t="s">
        <v>119</v>
      </c>
      <c r="O22" s="24" t="s">
        <v>124</v>
      </c>
      <c r="P22" s="24" t="s">
        <v>118</v>
      </c>
      <c r="Q22" s="99" t="s">
        <v>106</v>
      </c>
      <c r="R22" t="s">
        <v>816</v>
      </c>
      <c r="S22" s="11">
        <v>42918</v>
      </c>
      <c r="T22" s="12"/>
      <c r="V22" s="12"/>
      <c r="W22" s="63"/>
      <c r="Y22" s="1"/>
    </row>
    <row r="23" spans="1:25" ht="28">
      <c r="A23" s="161" t="s">
        <v>977</v>
      </c>
      <c r="B23" s="122"/>
      <c r="C23" t="s">
        <v>74</v>
      </c>
      <c r="D23" t="s">
        <v>75</v>
      </c>
      <c r="E23" t="s">
        <v>134</v>
      </c>
      <c r="F23" t="s">
        <v>134</v>
      </c>
      <c r="G23" t="s">
        <v>134</v>
      </c>
      <c r="H23" t="s">
        <v>134</v>
      </c>
      <c r="I23" s="131">
        <v>43178</v>
      </c>
      <c r="J23" s="131"/>
      <c r="K23" s="76" t="s">
        <v>920</v>
      </c>
      <c r="L23" t="s">
        <v>97</v>
      </c>
      <c r="M23" s="215" t="s">
        <v>987</v>
      </c>
      <c r="N23" s="29" t="s">
        <v>108</v>
      </c>
      <c r="O23" s="24" t="s">
        <v>973</v>
      </c>
      <c r="P23" s="24" t="s">
        <v>960</v>
      </c>
      <c r="Q23" s="99" t="s">
        <v>965</v>
      </c>
      <c r="R23" t="s">
        <v>824</v>
      </c>
      <c r="S23" s="108">
        <v>43173</v>
      </c>
      <c r="T23" s="12"/>
      <c r="V23" s="12"/>
      <c r="W23" s="63"/>
      <c r="Y23" s="1"/>
    </row>
    <row r="24" spans="1:25">
      <c r="A24" s="156" t="s">
        <v>516</v>
      </c>
      <c r="B24" s="122" t="s">
        <v>515</v>
      </c>
      <c r="C24" t="s">
        <v>193</v>
      </c>
      <c r="D24" t="s">
        <v>75</v>
      </c>
      <c r="E24" t="s">
        <v>134</v>
      </c>
      <c r="F24" t="s">
        <v>134</v>
      </c>
      <c r="G24" t="s">
        <v>134</v>
      </c>
      <c r="H24" t="s">
        <v>134</v>
      </c>
      <c r="I24" s="131">
        <v>42136</v>
      </c>
      <c r="J24" s="131">
        <v>42436</v>
      </c>
      <c r="K24" s="76">
        <v>42136</v>
      </c>
      <c r="L24" t="s">
        <v>97</v>
      </c>
      <c r="M24" s="14" t="s">
        <v>404</v>
      </c>
      <c r="N24" s="1" t="s">
        <v>111</v>
      </c>
      <c r="O24" s="24" t="s">
        <v>377</v>
      </c>
      <c r="P24" s="24" t="s">
        <v>410</v>
      </c>
      <c r="Q24" s="99" t="s">
        <v>376</v>
      </c>
      <c r="S24" t="s">
        <v>517</v>
      </c>
      <c r="T24" s="12"/>
      <c r="V24" s="12"/>
      <c r="W24" s="63"/>
      <c r="Y24" s="1"/>
    </row>
    <row r="25" spans="1:25">
      <c r="A25" s="161" t="s">
        <v>679</v>
      </c>
      <c r="B25" s="122"/>
      <c r="C25" t="s">
        <v>74</v>
      </c>
      <c r="D25" t="s">
        <v>75</v>
      </c>
      <c r="E25" t="s">
        <v>134</v>
      </c>
      <c r="F25" t="s">
        <v>134</v>
      </c>
      <c r="G25" t="s">
        <v>134</v>
      </c>
      <c r="H25" t="s">
        <v>134</v>
      </c>
      <c r="I25" s="131">
        <v>42606</v>
      </c>
      <c r="J25" s="131"/>
      <c r="K25" s="108">
        <v>42606</v>
      </c>
      <c r="L25" t="s">
        <v>655</v>
      </c>
      <c r="M25" s="14" t="s">
        <v>678</v>
      </c>
      <c r="N25" s="1" t="s">
        <v>73</v>
      </c>
      <c r="O25" s="24" t="s">
        <v>658</v>
      </c>
      <c r="P25" s="24" t="s">
        <v>648</v>
      </c>
      <c r="Q25" s="99" t="s">
        <v>659</v>
      </c>
      <c r="R25" t="s">
        <v>824</v>
      </c>
      <c r="S25" t="s">
        <v>825</v>
      </c>
      <c r="T25" s="12"/>
      <c r="V25" s="12"/>
      <c r="W25" s="63"/>
      <c r="Y25" s="1"/>
    </row>
    <row r="26" spans="1:25" ht="15">
      <c r="A26" s="138" t="s">
        <v>848</v>
      </c>
      <c r="B26" s="164"/>
      <c r="C26" t="s">
        <v>72</v>
      </c>
      <c r="D26" t="s">
        <v>75</v>
      </c>
      <c r="E26" t="s">
        <v>134</v>
      </c>
      <c r="F26" t="s">
        <v>134</v>
      </c>
      <c r="G26" t="s">
        <v>134</v>
      </c>
      <c r="H26" t="s">
        <v>134</v>
      </c>
      <c r="I26" s="131">
        <v>42793</v>
      </c>
      <c r="J26" s="132"/>
      <c r="K26" s="108">
        <v>42794</v>
      </c>
      <c r="L26" t="s">
        <v>97</v>
      </c>
      <c r="M26" s="14" t="s">
        <v>849</v>
      </c>
      <c r="N26" s="168" t="s">
        <v>72</v>
      </c>
      <c r="O26" s="24" t="s">
        <v>773</v>
      </c>
      <c r="P26" s="24" t="s">
        <v>899</v>
      </c>
      <c r="Q26" s="99" t="s">
        <v>745</v>
      </c>
      <c r="R26" t="s">
        <v>767</v>
      </c>
      <c r="S26" s="108">
        <v>42789</v>
      </c>
      <c r="T26" s="12"/>
      <c r="V26" s="12"/>
      <c r="W26" s="63"/>
      <c r="Y26" s="1"/>
    </row>
    <row r="27" spans="1:25" ht="15">
      <c r="A27" s="138" t="s">
        <v>231</v>
      </c>
      <c r="B27" s="1"/>
      <c r="C27" t="s">
        <v>546</v>
      </c>
      <c r="D27" t="s">
        <v>75</v>
      </c>
      <c r="E27" t="s">
        <v>134</v>
      </c>
      <c r="F27" t="s">
        <v>134</v>
      </c>
      <c r="G27" t="s">
        <v>134</v>
      </c>
      <c r="H27" t="s">
        <v>134</v>
      </c>
      <c r="I27" s="131" t="s">
        <v>223</v>
      </c>
      <c r="K27" s="132"/>
      <c r="M27" t="s">
        <v>555</v>
      </c>
      <c r="N27"/>
      <c r="O27" s="24" t="s">
        <v>186</v>
      </c>
      <c r="P27" s="24" t="s">
        <v>186</v>
      </c>
      <c r="T27" s="12"/>
      <c r="V27" s="12"/>
      <c r="W27" s="63"/>
      <c r="Y27" s="1"/>
    </row>
    <row r="28" spans="1:25" ht="15">
      <c r="A28" s="185" t="s">
        <v>301</v>
      </c>
      <c r="C28" t="s">
        <v>74</v>
      </c>
      <c r="D28" t="s">
        <v>75</v>
      </c>
      <c r="E28" t="s">
        <v>134</v>
      </c>
      <c r="F28" t="s">
        <v>134</v>
      </c>
      <c r="G28" t="s">
        <v>134</v>
      </c>
      <c r="H28" t="s">
        <v>134</v>
      </c>
      <c r="I28" s="131">
        <v>42067</v>
      </c>
      <c r="K28" s="132"/>
      <c r="L28" t="s">
        <v>97</v>
      </c>
      <c r="M28" s="14" t="s">
        <v>305</v>
      </c>
      <c r="N28" s="1" t="s">
        <v>73</v>
      </c>
      <c r="O28" s="24" t="s">
        <v>359</v>
      </c>
      <c r="P28" s="24" t="s">
        <v>307</v>
      </c>
      <c r="Q28" s="21" t="s">
        <v>299</v>
      </c>
      <c r="R28" t="s">
        <v>816</v>
      </c>
      <c r="S28" t="s">
        <v>821</v>
      </c>
      <c r="T28" s="12"/>
      <c r="V28" s="12"/>
      <c r="W28" s="63"/>
      <c r="Y28" s="1"/>
    </row>
    <row r="29" spans="1:25" ht="15">
      <c r="A29" s="138" t="s">
        <v>232</v>
      </c>
      <c r="B29" s="1"/>
      <c r="C29" t="s">
        <v>72</v>
      </c>
      <c r="D29" t="s">
        <v>75</v>
      </c>
      <c r="E29" t="s">
        <v>134</v>
      </c>
      <c r="F29" t="s">
        <v>134</v>
      </c>
      <c r="G29" t="s">
        <v>134</v>
      </c>
      <c r="H29" t="s">
        <v>134</v>
      </c>
      <c r="I29" s="131" t="s">
        <v>223</v>
      </c>
      <c r="K29" s="132"/>
      <c r="M29" t="s">
        <v>554</v>
      </c>
      <c r="N29"/>
      <c r="O29" s="24" t="s">
        <v>186</v>
      </c>
      <c r="P29" s="24" t="s">
        <v>186</v>
      </c>
      <c r="T29" s="12"/>
      <c r="V29" s="12"/>
      <c r="W29" s="63"/>
      <c r="Y29" s="1"/>
    </row>
    <row r="30" spans="1:25" ht="15">
      <c r="A30" s="138" t="s">
        <v>473</v>
      </c>
      <c r="C30" t="s">
        <v>72</v>
      </c>
      <c r="D30" t="s">
        <v>455</v>
      </c>
      <c r="I30" s="131"/>
      <c r="K30" s="132"/>
      <c r="L30" s="48" t="s">
        <v>109</v>
      </c>
      <c r="M30" s="14" t="s">
        <v>474</v>
      </c>
      <c r="N30" s="52" t="s">
        <v>462</v>
      </c>
      <c r="O30" s="24" t="s">
        <v>480</v>
      </c>
      <c r="P30" s="24" t="s">
        <v>899</v>
      </c>
      <c r="Q30" s="21" t="s">
        <v>472</v>
      </c>
      <c r="R30" t="s">
        <v>767</v>
      </c>
      <c r="S30" t="s">
        <v>783</v>
      </c>
      <c r="T30" s="12"/>
      <c r="V30" s="12"/>
      <c r="W30" s="63"/>
      <c r="Y30" s="1"/>
    </row>
    <row r="31" spans="1:25" ht="15">
      <c r="A31" s="138" t="s">
        <v>233</v>
      </c>
      <c r="B31" s="1"/>
      <c r="C31" t="s">
        <v>72</v>
      </c>
      <c r="D31" t="s">
        <v>75</v>
      </c>
      <c r="E31" t="s">
        <v>134</v>
      </c>
      <c r="F31" t="s">
        <v>134</v>
      </c>
      <c r="G31" t="s">
        <v>134</v>
      </c>
      <c r="H31" t="s">
        <v>134</v>
      </c>
      <c r="I31" s="131" t="s">
        <v>223</v>
      </c>
      <c r="K31" s="132"/>
      <c r="M31" t="s">
        <v>553</v>
      </c>
      <c r="N31"/>
      <c r="O31" s="24" t="s">
        <v>186</v>
      </c>
      <c r="P31" s="24" t="s">
        <v>186</v>
      </c>
      <c r="T31" s="12"/>
      <c r="V31" s="12"/>
      <c r="W31" s="63"/>
      <c r="Y31" s="1"/>
    </row>
    <row r="32" spans="1:25">
      <c r="A32" s="137" t="s">
        <v>912</v>
      </c>
      <c r="C32" t="s">
        <v>72</v>
      </c>
      <c r="D32" t="s">
        <v>75</v>
      </c>
      <c r="E32" t="s">
        <v>134</v>
      </c>
      <c r="F32" t="s">
        <v>134</v>
      </c>
      <c r="G32" t="s">
        <v>134</v>
      </c>
      <c r="H32" t="s">
        <v>134</v>
      </c>
      <c r="I32" s="131">
        <v>42902</v>
      </c>
      <c r="J32" s="131"/>
      <c r="K32" s="132" t="s">
        <v>75</v>
      </c>
      <c r="L32" t="s">
        <v>97</v>
      </c>
      <c r="M32" t="s">
        <v>913</v>
      </c>
      <c r="N32" s="118" t="s">
        <v>204</v>
      </c>
      <c r="O32" s="25" t="s">
        <v>880</v>
      </c>
      <c r="P32" s="24" t="s">
        <v>960</v>
      </c>
      <c r="Q32" s="99" t="s">
        <v>876</v>
      </c>
      <c r="R32" t="s">
        <v>767</v>
      </c>
      <c r="S32" s="108">
        <v>42902</v>
      </c>
      <c r="V32" s="12"/>
      <c r="W32" s="63"/>
      <c r="Y32" s="1"/>
    </row>
    <row r="33" spans="1:25" ht="30">
      <c r="A33" s="138" t="s">
        <v>533</v>
      </c>
      <c r="B33" s="1"/>
      <c r="C33" t="s">
        <v>72</v>
      </c>
      <c r="D33" t="s">
        <v>75</v>
      </c>
      <c r="E33" t="s">
        <v>134</v>
      </c>
      <c r="F33" t="s">
        <v>134</v>
      </c>
      <c r="G33" t="s">
        <v>134</v>
      </c>
      <c r="H33" t="s">
        <v>134</v>
      </c>
      <c r="I33" s="131" t="s">
        <v>223</v>
      </c>
      <c r="K33" s="132"/>
      <c r="M33" t="s">
        <v>552</v>
      </c>
      <c r="N33"/>
      <c r="O33" s="24" t="s">
        <v>186</v>
      </c>
      <c r="P33" s="24" t="s">
        <v>186</v>
      </c>
      <c r="T33" s="12"/>
      <c r="V33" s="12"/>
      <c r="W33" s="63"/>
      <c r="Y33" s="1"/>
    </row>
    <row r="34" spans="1:25" ht="15">
      <c r="A34" s="138" t="s">
        <v>683</v>
      </c>
      <c r="B34" s="109" t="s">
        <v>706</v>
      </c>
      <c r="C34" t="s">
        <v>72</v>
      </c>
      <c r="D34" t="s">
        <v>75</v>
      </c>
      <c r="E34" t="s">
        <v>134</v>
      </c>
      <c r="F34" t="s">
        <v>134</v>
      </c>
      <c r="G34" t="s">
        <v>134</v>
      </c>
      <c r="H34" t="s">
        <v>134</v>
      </c>
      <c r="I34" s="131">
        <v>42606</v>
      </c>
      <c r="K34" s="132"/>
      <c r="L34" t="s">
        <v>97</v>
      </c>
      <c r="M34" s="14" t="s">
        <v>689</v>
      </c>
      <c r="N34" t="s">
        <v>514</v>
      </c>
      <c r="O34" s="24" t="s">
        <v>658</v>
      </c>
      <c r="P34" s="24" t="s">
        <v>648</v>
      </c>
      <c r="Q34" s="99" t="s">
        <v>659</v>
      </c>
      <c r="R34" t="s">
        <v>767</v>
      </c>
      <c r="S34" t="s">
        <v>778</v>
      </c>
      <c r="T34" s="12"/>
      <c r="V34" s="12"/>
      <c r="W34" s="63"/>
      <c r="Y34" s="1"/>
    </row>
    <row r="35" spans="1:25" ht="42">
      <c r="A35" s="220" t="s">
        <v>975</v>
      </c>
      <c r="C35" t="s">
        <v>74</v>
      </c>
      <c r="D35" t="s">
        <v>75</v>
      </c>
      <c r="E35" t="s">
        <v>134</v>
      </c>
      <c r="F35" t="s">
        <v>134</v>
      </c>
      <c r="G35" t="s">
        <v>134</v>
      </c>
      <c r="H35" t="s">
        <v>134</v>
      </c>
      <c r="I35" s="131">
        <v>43178</v>
      </c>
      <c r="K35" s="132" t="s">
        <v>920</v>
      </c>
      <c r="L35" t="s">
        <v>97</v>
      </c>
      <c r="M35" s="216" t="s">
        <v>985</v>
      </c>
      <c r="N35" s="29" t="s">
        <v>108</v>
      </c>
      <c r="O35" s="24" t="s">
        <v>973</v>
      </c>
      <c r="P35" s="24" t="s">
        <v>960</v>
      </c>
      <c r="Q35" s="99" t="s">
        <v>965</v>
      </c>
      <c r="R35" t="s">
        <v>824</v>
      </c>
      <c r="S35" s="108">
        <v>43173</v>
      </c>
      <c r="T35" s="12"/>
      <c r="V35" s="12"/>
      <c r="W35" s="63"/>
      <c r="Y35" s="1"/>
    </row>
    <row r="36" spans="1:25" ht="15">
      <c r="A36" s="138" t="s">
        <v>701</v>
      </c>
      <c r="C36" t="s">
        <v>72</v>
      </c>
      <c r="D36" t="s">
        <v>75</v>
      </c>
      <c r="E36" t="s">
        <v>134</v>
      </c>
      <c r="F36" t="s">
        <v>134</v>
      </c>
      <c r="G36" t="s">
        <v>134</v>
      </c>
      <c r="H36" t="s">
        <v>134</v>
      </c>
      <c r="I36" s="131">
        <v>42642</v>
      </c>
      <c r="K36" s="132"/>
      <c r="L36" t="s">
        <v>703</v>
      </c>
      <c r="M36" s="14" t="s">
        <v>705</v>
      </c>
      <c r="N36" s="52" t="s">
        <v>72</v>
      </c>
      <c r="O36" s="24" t="s">
        <v>658</v>
      </c>
      <c r="P36" s="24" t="s">
        <v>899</v>
      </c>
      <c r="Q36" s="99" t="s">
        <v>659</v>
      </c>
      <c r="R36" t="s">
        <v>767</v>
      </c>
      <c r="S36" t="s">
        <v>784</v>
      </c>
      <c r="T36" s="12"/>
      <c r="V36" s="12"/>
      <c r="W36" s="63"/>
      <c r="Y36" s="1"/>
    </row>
    <row r="37" spans="1:25" ht="30">
      <c r="A37" s="138" t="s">
        <v>755</v>
      </c>
      <c r="C37" t="s">
        <v>72</v>
      </c>
      <c r="D37" t="s">
        <v>75</v>
      </c>
      <c r="E37" t="s">
        <v>134</v>
      </c>
      <c r="F37" t="s">
        <v>134</v>
      </c>
      <c r="G37" t="s">
        <v>134</v>
      </c>
      <c r="H37" t="s">
        <v>134</v>
      </c>
      <c r="I37" s="131">
        <v>42754</v>
      </c>
      <c r="K37" s="132"/>
      <c r="L37" t="s">
        <v>97</v>
      </c>
      <c r="M37" s="14" t="s">
        <v>756</v>
      </c>
      <c r="N37" s="52" t="s">
        <v>72</v>
      </c>
      <c r="O37" s="24" t="s">
        <v>773</v>
      </c>
      <c r="P37" s="24" t="s">
        <v>899</v>
      </c>
      <c r="Q37" s="99" t="s">
        <v>745</v>
      </c>
      <c r="R37" t="s">
        <v>767</v>
      </c>
      <c r="S37" t="s">
        <v>785</v>
      </c>
      <c r="T37" s="12"/>
      <c r="V37" s="12"/>
      <c r="W37" s="63"/>
      <c r="Y37" s="1"/>
    </row>
    <row r="38" spans="1:25">
      <c r="A38" s="160" t="s">
        <v>497</v>
      </c>
      <c r="C38" t="s">
        <v>74</v>
      </c>
      <c r="D38" t="s">
        <v>75</v>
      </c>
      <c r="E38" t="s">
        <v>134</v>
      </c>
      <c r="F38" t="s">
        <v>134</v>
      </c>
      <c r="G38" t="s">
        <v>134</v>
      </c>
      <c r="H38" t="s">
        <v>134</v>
      </c>
      <c r="I38" s="131">
        <v>42415</v>
      </c>
      <c r="K38" s="132"/>
      <c r="L38" t="s">
        <v>97</v>
      </c>
      <c r="M38" s="14" t="s">
        <v>499</v>
      </c>
      <c r="N38" s="1"/>
      <c r="O38" s="24" t="s">
        <v>530</v>
      </c>
      <c r="P38" s="24" t="s">
        <v>899</v>
      </c>
      <c r="Q38" s="21"/>
      <c r="R38" t="s">
        <v>824</v>
      </c>
      <c r="S38" t="s">
        <v>827</v>
      </c>
      <c r="T38" s="12"/>
      <c r="V38" s="12"/>
      <c r="W38" s="63"/>
      <c r="Y38" s="1"/>
    </row>
    <row r="39" spans="1:25" ht="15">
      <c r="A39" s="138" t="s">
        <v>104</v>
      </c>
      <c r="C39" t="s">
        <v>72</v>
      </c>
      <c r="D39" t="s">
        <v>75</v>
      </c>
      <c r="E39" t="s">
        <v>134</v>
      </c>
      <c r="F39" t="s">
        <v>134</v>
      </c>
      <c r="G39" t="s">
        <v>134</v>
      </c>
      <c r="H39" t="s">
        <v>134</v>
      </c>
      <c r="I39" s="131">
        <v>41933</v>
      </c>
      <c r="K39" s="132"/>
      <c r="L39" t="s">
        <v>97</v>
      </c>
      <c r="M39" s="14" t="s">
        <v>105</v>
      </c>
      <c r="N39" s="1" t="s">
        <v>205</v>
      </c>
      <c r="O39" s="24" t="s">
        <v>126</v>
      </c>
      <c r="P39" s="24" t="s">
        <v>117</v>
      </c>
      <c r="Q39" s="14" t="s">
        <v>102</v>
      </c>
      <c r="S39" t="s">
        <v>153</v>
      </c>
      <c r="T39" s="12"/>
      <c r="V39" s="12"/>
      <c r="W39" s="63"/>
      <c r="Y39" s="1"/>
    </row>
    <row r="40" spans="1:25">
      <c r="A40" s="160" t="s">
        <v>449</v>
      </c>
      <c r="C40" t="s">
        <v>74</v>
      </c>
      <c r="D40" t="s">
        <v>75</v>
      </c>
      <c r="E40" t="s">
        <v>134</v>
      </c>
      <c r="F40" t="s">
        <v>134</v>
      </c>
      <c r="G40" t="s">
        <v>134</v>
      </c>
      <c r="H40" t="s">
        <v>134</v>
      </c>
      <c r="I40" s="131">
        <v>42222</v>
      </c>
      <c r="K40" s="132"/>
      <c r="L40" t="s">
        <v>97</v>
      </c>
      <c r="M40" s="14" t="s">
        <v>450</v>
      </c>
      <c r="N40" s="1" t="s">
        <v>372</v>
      </c>
      <c r="O40" s="24" t="s">
        <v>454</v>
      </c>
      <c r="P40" s="24" t="s">
        <v>899</v>
      </c>
      <c r="Q40" s="14" t="s">
        <v>451</v>
      </c>
      <c r="R40" t="s">
        <v>824</v>
      </c>
      <c r="S40" t="s">
        <v>828</v>
      </c>
      <c r="T40" s="12"/>
      <c r="V40" s="12"/>
      <c r="W40" s="63"/>
      <c r="Y40" s="1"/>
    </row>
    <row r="41" spans="1:25">
      <c r="A41" s="160" t="s">
        <v>1001</v>
      </c>
      <c r="C41" t="s">
        <v>74</v>
      </c>
      <c r="E41" t="s">
        <v>134</v>
      </c>
      <c r="F41" t="s">
        <v>134</v>
      </c>
      <c r="G41" t="s">
        <v>134</v>
      </c>
      <c r="H41" t="s">
        <v>134</v>
      </c>
      <c r="I41" s="131">
        <v>43178</v>
      </c>
      <c r="K41" s="132" t="s">
        <v>920</v>
      </c>
      <c r="L41" t="s">
        <v>97</v>
      </c>
      <c r="M41" s="215" t="s">
        <v>989</v>
      </c>
      <c r="N41" t="s">
        <v>108</v>
      </c>
      <c r="O41" s="24" t="s">
        <v>973</v>
      </c>
      <c r="P41" s="24" t="s">
        <v>960</v>
      </c>
      <c r="Q41" s="99" t="s">
        <v>965</v>
      </c>
      <c r="R41" t="s">
        <v>824</v>
      </c>
      <c r="S41" s="108">
        <v>43173</v>
      </c>
      <c r="T41" s="12"/>
      <c r="V41" s="12"/>
      <c r="W41" s="63"/>
      <c r="Y41" s="1"/>
    </row>
    <row r="42" spans="1:25" ht="15">
      <c r="A42" s="138" t="s">
        <v>413</v>
      </c>
      <c r="C42" t="s">
        <v>72</v>
      </c>
      <c r="D42" t="s">
        <v>75</v>
      </c>
      <c r="E42" t="s">
        <v>134</v>
      </c>
      <c r="F42" t="s">
        <v>134</v>
      </c>
      <c r="G42" t="s">
        <v>134</v>
      </c>
      <c r="H42" t="s">
        <v>134</v>
      </c>
      <c r="I42" s="131">
        <v>42180</v>
      </c>
      <c r="K42" s="132"/>
      <c r="L42" t="s">
        <v>444</v>
      </c>
      <c r="M42" s="14" t="s">
        <v>702</v>
      </c>
      <c r="N42" s="16" t="s">
        <v>442</v>
      </c>
      <c r="O42" s="24" t="s">
        <v>377</v>
      </c>
      <c r="P42" s="25" t="s">
        <v>410</v>
      </c>
      <c r="Q42" s="99" t="s">
        <v>376</v>
      </c>
      <c r="R42" t="s">
        <v>767</v>
      </c>
      <c r="S42" t="s">
        <v>786</v>
      </c>
      <c r="T42" s="12"/>
      <c r="V42" s="12"/>
      <c r="W42" s="63"/>
      <c r="Y42" s="1"/>
    </row>
    <row r="43" spans="1:25" ht="15">
      <c r="A43" s="138" t="s">
        <v>235</v>
      </c>
      <c r="B43" s="1"/>
      <c r="C43" t="s">
        <v>72</v>
      </c>
      <c r="D43" t="s">
        <v>75</v>
      </c>
      <c r="E43" t="s">
        <v>134</v>
      </c>
      <c r="F43" t="s">
        <v>134</v>
      </c>
      <c r="G43" t="s">
        <v>134</v>
      </c>
      <c r="H43" t="s">
        <v>134</v>
      </c>
      <c r="I43" s="131" t="s">
        <v>223</v>
      </c>
      <c r="K43" s="132"/>
      <c r="M43" t="s">
        <v>550</v>
      </c>
      <c r="N43"/>
      <c r="O43" s="24" t="s">
        <v>186</v>
      </c>
      <c r="P43" s="24" t="s">
        <v>186</v>
      </c>
      <c r="T43" s="12"/>
      <c r="V43" s="12"/>
      <c r="W43" s="63"/>
      <c r="Y43" s="1"/>
    </row>
    <row r="44" spans="1:25" ht="28">
      <c r="A44" s="138" t="s">
        <v>236</v>
      </c>
      <c r="B44" s="1" t="s">
        <v>547</v>
      </c>
      <c r="C44" t="s">
        <v>72</v>
      </c>
      <c r="D44" t="s">
        <v>75</v>
      </c>
      <c r="E44" t="s">
        <v>134</v>
      </c>
      <c r="F44" t="s">
        <v>134</v>
      </c>
      <c r="G44" t="s">
        <v>134</v>
      </c>
      <c r="H44" t="s">
        <v>134</v>
      </c>
      <c r="I44" s="131" t="s">
        <v>223</v>
      </c>
      <c r="K44" s="132"/>
      <c r="M44" t="s">
        <v>549</v>
      </c>
      <c r="N44"/>
      <c r="O44" s="24" t="s">
        <v>186</v>
      </c>
      <c r="P44" s="24" t="s">
        <v>186</v>
      </c>
      <c r="T44" s="12"/>
      <c r="V44" s="12"/>
      <c r="W44" s="63"/>
      <c r="Y44" s="1"/>
    </row>
    <row r="45" spans="1:25" ht="15">
      <c r="A45" s="186" t="s">
        <v>666</v>
      </c>
      <c r="B45" t="s">
        <v>667</v>
      </c>
      <c r="C45" t="s">
        <v>193</v>
      </c>
      <c r="D45" t="s">
        <v>75</v>
      </c>
      <c r="E45" t="s">
        <v>134</v>
      </c>
      <c r="F45" t="s">
        <v>134</v>
      </c>
      <c r="G45" t="s">
        <v>134</v>
      </c>
      <c r="H45" t="s">
        <v>134</v>
      </c>
      <c r="I45" s="131">
        <v>42590</v>
      </c>
      <c r="K45" s="132"/>
      <c r="L45" t="s">
        <v>670</v>
      </c>
      <c r="M45" s="14" t="s">
        <v>671</v>
      </c>
      <c r="N45" s="1" t="s">
        <v>226</v>
      </c>
      <c r="O45" s="24" t="s">
        <v>658</v>
      </c>
      <c r="P45" s="24" t="s">
        <v>648</v>
      </c>
      <c r="Q45" s="99" t="s">
        <v>659</v>
      </c>
      <c r="R45" t="s">
        <v>767</v>
      </c>
      <c r="S45" t="s">
        <v>787</v>
      </c>
      <c r="T45" s="12"/>
      <c r="V45" s="12"/>
      <c r="W45" s="63"/>
      <c r="Y45" s="1"/>
    </row>
    <row r="46" spans="1:25" ht="30">
      <c r="A46" s="186" t="s">
        <v>860</v>
      </c>
      <c r="B46" t="s">
        <v>859</v>
      </c>
      <c r="C46" t="s">
        <v>193</v>
      </c>
      <c r="D46" t="s">
        <v>75</v>
      </c>
      <c r="E46" t="s">
        <v>134</v>
      </c>
      <c r="F46" t="s">
        <v>134</v>
      </c>
      <c r="G46" t="s">
        <v>134</v>
      </c>
      <c r="H46" t="s">
        <v>134</v>
      </c>
      <c r="I46" s="131">
        <v>41968</v>
      </c>
      <c r="K46" s="132">
        <v>42810</v>
      </c>
      <c r="L46" t="s">
        <v>97</v>
      </c>
      <c r="M46" s="14" t="s">
        <v>99</v>
      </c>
      <c r="N46" s="17" t="s">
        <v>274</v>
      </c>
      <c r="O46" s="24" t="s">
        <v>115</v>
      </c>
      <c r="P46" s="24" t="s">
        <v>117</v>
      </c>
      <c r="Q46" s="99" t="s">
        <v>273</v>
      </c>
      <c r="R46" t="s">
        <v>767</v>
      </c>
      <c r="S46" s="108">
        <v>42808</v>
      </c>
      <c r="T46" s="12"/>
      <c r="V46" s="12"/>
      <c r="W46" s="63"/>
      <c r="Y46" s="1"/>
    </row>
    <row r="47" spans="1:25" ht="15">
      <c r="A47" s="138" t="s">
        <v>700</v>
      </c>
      <c r="C47" t="s">
        <v>72</v>
      </c>
      <c r="D47" t="s">
        <v>75</v>
      </c>
      <c r="E47" t="s">
        <v>134</v>
      </c>
      <c r="F47" t="s">
        <v>134</v>
      </c>
      <c r="G47" t="s">
        <v>134</v>
      </c>
      <c r="H47" t="s">
        <v>134</v>
      </c>
      <c r="I47" s="131">
        <v>42642</v>
      </c>
      <c r="K47" s="132"/>
      <c r="L47" t="s">
        <v>97</v>
      </c>
      <c r="M47" s="14" t="s">
        <v>707</v>
      </c>
      <c r="N47" s="52" t="s">
        <v>72</v>
      </c>
      <c r="O47" s="24" t="s">
        <v>658</v>
      </c>
      <c r="P47" s="24" t="s">
        <v>960</v>
      </c>
      <c r="Q47" s="99" t="s">
        <v>659</v>
      </c>
      <c r="R47" t="s">
        <v>767</v>
      </c>
      <c r="S47" t="s">
        <v>784</v>
      </c>
      <c r="T47" s="12"/>
      <c r="V47" s="12"/>
      <c r="W47" s="63"/>
      <c r="Y47" s="1"/>
    </row>
    <row r="48" spans="1:25" ht="15">
      <c r="A48" s="209" t="s">
        <v>916</v>
      </c>
      <c r="C48" t="s">
        <v>74</v>
      </c>
      <c r="D48" t="s">
        <v>75</v>
      </c>
      <c r="E48" t="s">
        <v>134</v>
      </c>
      <c r="F48" t="s">
        <v>134</v>
      </c>
      <c r="G48" t="s">
        <v>134</v>
      </c>
      <c r="H48" t="s">
        <v>134</v>
      </c>
      <c r="I48" s="131">
        <v>42907</v>
      </c>
      <c r="J48" s="108">
        <v>43178</v>
      </c>
      <c r="K48" s="75" t="s">
        <v>920</v>
      </c>
      <c r="L48" t="s">
        <v>97</v>
      </c>
      <c r="M48" t="s">
        <v>923</v>
      </c>
      <c r="N48" s="1" t="s">
        <v>372</v>
      </c>
      <c r="O48" s="24" t="s">
        <v>880</v>
      </c>
      <c r="P48" s="24" t="s">
        <v>960</v>
      </c>
      <c r="Q48" s="99" t="s">
        <v>876</v>
      </c>
      <c r="R48" t="s">
        <v>824</v>
      </c>
      <c r="S48" s="132" t="s">
        <v>993</v>
      </c>
      <c r="T48" s="12"/>
      <c r="V48" s="12"/>
      <c r="W48" s="63"/>
      <c r="Y48" s="1"/>
    </row>
    <row r="49" spans="1:25" ht="15">
      <c r="A49" s="138" t="s">
        <v>237</v>
      </c>
      <c r="B49" s="1"/>
      <c r="C49" t="s">
        <v>72</v>
      </c>
      <c r="D49" t="s">
        <v>75</v>
      </c>
      <c r="E49" t="s">
        <v>134</v>
      </c>
      <c r="F49" t="s">
        <v>134</v>
      </c>
      <c r="G49" t="s">
        <v>134</v>
      </c>
      <c r="H49" t="s">
        <v>134</v>
      </c>
      <c r="I49" s="131" t="s">
        <v>223</v>
      </c>
      <c r="K49" s="132"/>
      <c r="N49"/>
      <c r="O49" s="24" t="s">
        <v>186</v>
      </c>
      <c r="P49" s="24" t="s">
        <v>186</v>
      </c>
      <c r="T49" s="12"/>
      <c r="V49" s="12"/>
      <c r="W49" s="63"/>
      <c r="Y49" s="1"/>
    </row>
    <row r="50" spans="1:25" ht="30">
      <c r="A50" s="138" t="s">
        <v>135</v>
      </c>
      <c r="C50" t="s">
        <v>72</v>
      </c>
      <c r="D50" t="s">
        <v>75</v>
      </c>
      <c r="E50" t="s">
        <v>134</v>
      </c>
      <c r="F50" t="s">
        <v>134</v>
      </c>
      <c r="G50" t="s">
        <v>134</v>
      </c>
      <c r="H50" t="s">
        <v>134</v>
      </c>
      <c r="I50" s="131">
        <v>41827</v>
      </c>
      <c r="K50" s="132">
        <v>41927</v>
      </c>
      <c r="L50" t="s">
        <v>97</v>
      </c>
      <c r="M50" s="14" t="s">
        <v>120</v>
      </c>
      <c r="N50" s="16" t="s">
        <v>97</v>
      </c>
      <c r="O50" s="25" t="s">
        <v>124</v>
      </c>
      <c r="P50" s="25" t="s">
        <v>117</v>
      </c>
      <c r="Q50" s="99" t="s">
        <v>106</v>
      </c>
      <c r="R50" t="s">
        <v>816</v>
      </c>
      <c r="S50" s="108">
        <v>41822</v>
      </c>
      <c r="T50" s="12"/>
      <c r="V50" s="12"/>
      <c r="W50" s="63"/>
      <c r="Y50" s="1"/>
    </row>
    <row r="51" spans="1:25" ht="15">
      <c r="A51" s="138" t="s">
        <v>486</v>
      </c>
      <c r="C51" t="s">
        <v>72</v>
      </c>
      <c r="D51" t="s">
        <v>75</v>
      </c>
      <c r="E51" t="s">
        <v>134</v>
      </c>
      <c r="F51" t="s">
        <v>134</v>
      </c>
      <c r="G51" t="s">
        <v>134</v>
      </c>
      <c r="H51" t="s">
        <v>134</v>
      </c>
      <c r="I51" s="131">
        <v>42360</v>
      </c>
      <c r="K51" s="132"/>
      <c r="L51" t="s">
        <v>492</v>
      </c>
      <c r="M51" s="14" t="s">
        <v>487</v>
      </c>
      <c r="N51" s="16" t="s">
        <v>160</v>
      </c>
      <c r="O51" s="25" t="s">
        <v>480</v>
      </c>
      <c r="P51" s="24" t="s">
        <v>899</v>
      </c>
      <c r="Q51" s="21" t="s">
        <v>472</v>
      </c>
      <c r="R51" t="s">
        <v>767</v>
      </c>
      <c r="S51" t="s">
        <v>788</v>
      </c>
      <c r="T51" s="12"/>
      <c r="V51" s="12"/>
      <c r="W51" s="63"/>
      <c r="Y51" s="1"/>
    </row>
    <row r="52" spans="1:25">
      <c r="A52" s="160" t="s">
        <v>411</v>
      </c>
      <c r="C52" t="s">
        <v>74</v>
      </c>
      <c r="D52" t="s">
        <v>75</v>
      </c>
      <c r="E52" t="s">
        <v>134</v>
      </c>
      <c r="F52" t="s">
        <v>134</v>
      </c>
      <c r="G52" t="s">
        <v>134</v>
      </c>
      <c r="H52" t="s">
        <v>134</v>
      </c>
      <c r="I52" s="131">
        <v>42079</v>
      </c>
      <c r="K52" s="132">
        <v>42080</v>
      </c>
      <c r="L52" t="s">
        <v>97</v>
      </c>
      <c r="M52" s="14" t="s">
        <v>370</v>
      </c>
      <c r="N52" s="16" t="s">
        <v>372</v>
      </c>
      <c r="O52" s="25" t="s">
        <v>359</v>
      </c>
      <c r="P52" s="25" t="s">
        <v>410</v>
      </c>
      <c r="Q52" s="21" t="s">
        <v>299</v>
      </c>
      <c r="S52" t="s">
        <v>371</v>
      </c>
      <c r="T52" s="12"/>
      <c r="V52" s="12"/>
      <c r="W52" s="63"/>
      <c r="Y52" s="1"/>
    </row>
    <row r="53" spans="1:25" ht="15">
      <c r="A53" s="138" t="s">
        <v>723</v>
      </c>
      <c r="C53" t="s">
        <v>72</v>
      </c>
      <c r="D53" t="s">
        <v>75</v>
      </c>
      <c r="E53" t="s">
        <v>134</v>
      </c>
      <c r="F53" t="s">
        <v>134</v>
      </c>
      <c r="G53" t="s">
        <v>134</v>
      </c>
      <c r="H53" t="s">
        <v>134</v>
      </c>
      <c r="I53" s="131">
        <v>42692</v>
      </c>
      <c r="K53" s="132">
        <v>42696</v>
      </c>
      <c r="L53" t="s">
        <v>729</v>
      </c>
      <c r="M53" s="14" t="s">
        <v>728</v>
      </c>
      <c r="N53" s="118" t="s">
        <v>72</v>
      </c>
      <c r="O53" s="24" t="s">
        <v>725</v>
      </c>
      <c r="P53" s="24" t="s">
        <v>899</v>
      </c>
      <c r="Q53" s="21"/>
      <c r="R53" t="s">
        <v>767</v>
      </c>
      <c r="S53" t="s">
        <v>789</v>
      </c>
      <c r="T53" s="12"/>
      <c r="V53" s="12"/>
      <c r="W53" s="63"/>
      <c r="Y53" s="1"/>
    </row>
    <row r="54" spans="1:25" ht="15">
      <c r="A54" s="138" t="s">
        <v>239</v>
      </c>
      <c r="B54" s="1"/>
      <c r="C54" t="s">
        <v>72</v>
      </c>
      <c r="D54" t="s">
        <v>75</v>
      </c>
      <c r="E54" t="s">
        <v>134</v>
      </c>
      <c r="F54" t="s">
        <v>134</v>
      </c>
      <c r="G54" t="s">
        <v>134</v>
      </c>
      <c r="H54" t="s">
        <v>134</v>
      </c>
      <c r="I54" s="131" t="s">
        <v>223</v>
      </c>
      <c r="K54" s="132"/>
      <c r="M54" t="s">
        <v>548</v>
      </c>
      <c r="N54"/>
      <c r="O54" s="24" t="s">
        <v>186</v>
      </c>
      <c r="P54" s="24" t="s">
        <v>186</v>
      </c>
      <c r="T54" s="12"/>
      <c r="V54" s="12"/>
      <c r="W54" s="63"/>
      <c r="Y54" s="1"/>
    </row>
    <row r="55" spans="1:25" ht="15">
      <c r="A55" s="138" t="s">
        <v>240</v>
      </c>
      <c r="B55" s="1"/>
      <c r="C55" t="s">
        <v>72</v>
      </c>
      <c r="D55" t="s">
        <v>75</v>
      </c>
      <c r="E55" t="s">
        <v>134</v>
      </c>
      <c r="F55" t="s">
        <v>134</v>
      </c>
      <c r="G55" t="s">
        <v>134</v>
      </c>
      <c r="H55" t="s">
        <v>134</v>
      </c>
      <c r="I55" s="131" t="s">
        <v>223</v>
      </c>
      <c r="K55" s="132"/>
      <c r="M55" t="s">
        <v>574</v>
      </c>
      <c r="N55"/>
      <c r="O55" s="24" t="s">
        <v>186</v>
      </c>
      <c r="P55" s="24" t="s">
        <v>186</v>
      </c>
      <c r="T55" s="12"/>
      <c r="V55" s="12"/>
      <c r="W55" s="63"/>
      <c r="Y55" s="1"/>
    </row>
    <row r="56" spans="1:25" ht="15">
      <c r="A56" s="138" t="s">
        <v>632</v>
      </c>
      <c r="B56" t="s">
        <v>633</v>
      </c>
      <c r="C56" t="s">
        <v>72</v>
      </c>
      <c r="D56" t="s">
        <v>75</v>
      </c>
      <c r="E56" t="s">
        <v>134</v>
      </c>
      <c r="F56" t="s">
        <v>134</v>
      </c>
      <c r="G56" t="s">
        <v>134</v>
      </c>
      <c r="H56" t="s">
        <v>134</v>
      </c>
      <c r="I56" s="131">
        <v>42436</v>
      </c>
      <c r="K56" s="132"/>
      <c r="L56" t="s">
        <v>97</v>
      </c>
      <c r="M56" s="14" t="s">
        <v>527</v>
      </c>
      <c r="N56" s="16" t="s">
        <v>514</v>
      </c>
      <c r="O56" s="25" t="s">
        <v>530</v>
      </c>
      <c r="P56" s="24" t="s">
        <v>899</v>
      </c>
      <c r="Q56" s="21" t="s">
        <v>494</v>
      </c>
      <c r="R56" t="s">
        <v>767</v>
      </c>
      <c r="S56" t="s">
        <v>790</v>
      </c>
      <c r="T56" s="12"/>
      <c r="V56" s="12"/>
      <c r="W56" s="63"/>
      <c r="Y56" s="1"/>
    </row>
    <row r="57" spans="1:25" ht="28">
      <c r="A57" s="186" t="s">
        <v>201</v>
      </c>
      <c r="C57" t="s">
        <v>193</v>
      </c>
      <c r="D57" t="s">
        <v>75</v>
      </c>
      <c r="E57" t="s">
        <v>134</v>
      </c>
      <c r="F57" t="s">
        <v>134</v>
      </c>
      <c r="G57" t="s">
        <v>134</v>
      </c>
      <c r="H57" t="s">
        <v>134</v>
      </c>
      <c r="I57" s="131">
        <v>41933</v>
      </c>
      <c r="K57" s="132"/>
      <c r="L57" t="s">
        <v>97</v>
      </c>
      <c r="M57" s="7" t="s">
        <v>202</v>
      </c>
      <c r="N57" s="16" t="s">
        <v>203</v>
      </c>
      <c r="O57" s="25" t="s">
        <v>284</v>
      </c>
      <c r="P57" s="25" t="s">
        <v>271</v>
      </c>
      <c r="Q57" s="99" t="s">
        <v>197</v>
      </c>
      <c r="R57" t="s">
        <v>816</v>
      </c>
      <c r="S57" s="11">
        <v>43028</v>
      </c>
      <c r="T57" s="12"/>
      <c r="V57" s="12"/>
      <c r="W57" s="63"/>
      <c r="Y57" s="1"/>
    </row>
    <row r="58" spans="1:25" ht="17" customHeight="1">
      <c r="A58" s="187" t="s">
        <v>79</v>
      </c>
      <c r="C58" t="s">
        <v>74</v>
      </c>
      <c r="D58" t="s">
        <v>75</v>
      </c>
      <c r="E58" t="s">
        <v>134</v>
      </c>
      <c r="F58" t="s">
        <v>134</v>
      </c>
      <c r="G58" t="s">
        <v>134</v>
      </c>
      <c r="H58" t="s">
        <v>134</v>
      </c>
      <c r="I58" s="131">
        <v>41935</v>
      </c>
      <c r="K58" s="132"/>
      <c r="L58" t="s">
        <v>97</v>
      </c>
      <c r="M58" s="14" t="s">
        <v>121</v>
      </c>
      <c r="N58" s="16" t="s">
        <v>73</v>
      </c>
      <c r="O58" s="25" t="s">
        <v>124</v>
      </c>
      <c r="P58" s="24" t="s">
        <v>118</v>
      </c>
      <c r="Q58" s="99" t="s">
        <v>106</v>
      </c>
      <c r="R58" t="s">
        <v>816</v>
      </c>
      <c r="S58" t="s">
        <v>210</v>
      </c>
      <c r="T58" s="12"/>
      <c r="V58" s="12"/>
      <c r="W58" s="63"/>
      <c r="Y58" s="1"/>
    </row>
    <row r="59" spans="1:25" ht="15">
      <c r="A59" s="138" t="s">
        <v>862</v>
      </c>
      <c r="B59" s="164"/>
      <c r="C59" t="s">
        <v>72</v>
      </c>
      <c r="D59" t="s">
        <v>75</v>
      </c>
      <c r="E59" t="s">
        <v>134</v>
      </c>
      <c r="F59" t="s">
        <v>134</v>
      </c>
      <c r="G59" t="s">
        <v>134</v>
      </c>
      <c r="H59" t="s">
        <v>134</v>
      </c>
      <c r="I59" s="131">
        <v>42814</v>
      </c>
      <c r="K59" s="132" t="s">
        <v>75</v>
      </c>
      <c r="L59" t="s">
        <v>97</v>
      </c>
      <c r="M59" s="14" t="s">
        <v>865</v>
      </c>
      <c r="N59" s="168" t="s">
        <v>72</v>
      </c>
      <c r="O59" s="24" t="s">
        <v>773</v>
      </c>
      <c r="P59" s="24" t="s">
        <v>899</v>
      </c>
      <c r="Q59" s="99"/>
      <c r="R59" t="s">
        <v>767</v>
      </c>
      <c r="S59" s="108">
        <v>42811</v>
      </c>
      <c r="T59" s="12"/>
      <c r="V59" s="12"/>
      <c r="W59" s="63"/>
      <c r="Y59" s="1"/>
    </row>
    <row r="60" spans="1:25" ht="15">
      <c r="A60" s="136" t="s">
        <v>242</v>
      </c>
      <c r="B60" s="1"/>
      <c r="C60" t="s">
        <v>72</v>
      </c>
      <c r="D60" t="s">
        <v>75</v>
      </c>
      <c r="E60" t="s">
        <v>134</v>
      </c>
      <c r="F60" t="s">
        <v>134</v>
      </c>
      <c r="G60" t="s">
        <v>134</v>
      </c>
      <c r="H60" t="s">
        <v>134</v>
      </c>
      <c r="I60" s="131" t="s">
        <v>223</v>
      </c>
      <c r="K60" s="132"/>
      <c r="M60" t="s">
        <v>576</v>
      </c>
      <c r="N60"/>
      <c r="O60" s="24" t="s">
        <v>186</v>
      </c>
      <c r="P60" s="24" t="s">
        <v>186</v>
      </c>
      <c r="T60" s="12"/>
      <c r="V60" s="12"/>
      <c r="W60" s="63"/>
      <c r="Y60" s="1"/>
    </row>
    <row r="61" spans="1:25" ht="15">
      <c r="A61" s="136" t="s">
        <v>243</v>
      </c>
      <c r="B61" s="1"/>
      <c r="C61" t="s">
        <v>72</v>
      </c>
      <c r="D61" t="s">
        <v>75</v>
      </c>
      <c r="E61" t="s">
        <v>134</v>
      </c>
      <c r="F61" t="s">
        <v>134</v>
      </c>
      <c r="G61" t="s">
        <v>134</v>
      </c>
      <c r="H61" t="s">
        <v>134</v>
      </c>
      <c r="I61" s="131" t="s">
        <v>223</v>
      </c>
      <c r="K61" s="132"/>
      <c r="M61" t="s">
        <v>577</v>
      </c>
      <c r="N61"/>
      <c r="O61" s="24" t="s">
        <v>186</v>
      </c>
      <c r="P61" s="24" t="s">
        <v>186</v>
      </c>
      <c r="T61" s="12"/>
      <c r="V61" s="12"/>
      <c r="W61" s="63"/>
      <c r="Y61" s="1"/>
    </row>
    <row r="62" spans="1:25">
      <c r="A62" s="160" t="s">
        <v>81</v>
      </c>
      <c r="C62" t="s">
        <v>74</v>
      </c>
      <c r="D62" t="s">
        <v>75</v>
      </c>
      <c r="E62" t="s">
        <v>134</v>
      </c>
      <c r="F62" t="s">
        <v>134</v>
      </c>
      <c r="G62" t="s">
        <v>134</v>
      </c>
      <c r="H62" t="s">
        <v>134</v>
      </c>
      <c r="I62" s="131">
        <v>41831</v>
      </c>
      <c r="K62" s="132">
        <v>41927</v>
      </c>
      <c r="L62" t="s">
        <v>97</v>
      </c>
      <c r="M62" s="14" t="s">
        <v>101</v>
      </c>
      <c r="N62" s="16" t="s">
        <v>158</v>
      </c>
      <c r="O62" s="25" t="s">
        <v>126</v>
      </c>
      <c r="P62" s="25" t="s">
        <v>117</v>
      </c>
      <c r="Q62" s="100" t="s">
        <v>103</v>
      </c>
      <c r="S62" t="s">
        <v>159</v>
      </c>
      <c r="T62" s="12"/>
      <c r="V62" s="12"/>
      <c r="W62" s="63"/>
      <c r="Y62" s="1"/>
    </row>
    <row r="63" spans="1:25" ht="15">
      <c r="A63" s="159" t="s">
        <v>534</v>
      </c>
      <c r="B63" s="1"/>
      <c r="C63" t="s">
        <v>74</v>
      </c>
      <c r="D63" t="s">
        <v>75</v>
      </c>
      <c r="E63" t="s">
        <v>134</v>
      </c>
      <c r="F63" t="s">
        <v>134</v>
      </c>
      <c r="G63" t="s">
        <v>134</v>
      </c>
      <c r="H63" t="s">
        <v>134</v>
      </c>
      <c r="I63" s="131" t="s">
        <v>223</v>
      </c>
      <c r="K63" s="132"/>
      <c r="M63" t="s">
        <v>578</v>
      </c>
      <c r="N63"/>
      <c r="O63" s="24" t="s">
        <v>186</v>
      </c>
      <c r="P63" s="24" t="s">
        <v>186</v>
      </c>
      <c r="T63" s="12"/>
      <c r="V63" s="12"/>
      <c r="W63" s="63"/>
      <c r="Y63" s="1"/>
    </row>
    <row r="64" spans="1:25" ht="15">
      <c r="A64" s="136" t="s">
        <v>763</v>
      </c>
      <c r="B64" s="1"/>
      <c r="C64" t="s">
        <v>72</v>
      </c>
      <c r="D64" t="s">
        <v>75</v>
      </c>
      <c r="E64" t="s">
        <v>134</v>
      </c>
      <c r="F64" t="s">
        <v>134</v>
      </c>
      <c r="G64" t="s">
        <v>134</v>
      </c>
      <c r="H64" t="s">
        <v>134</v>
      </c>
      <c r="I64" s="131">
        <v>42761</v>
      </c>
      <c r="K64" s="132"/>
      <c r="L64" t="s">
        <v>97</v>
      </c>
      <c r="M64" t="s">
        <v>764</v>
      </c>
      <c r="N64" s="118" t="s">
        <v>72</v>
      </c>
      <c r="O64" s="24" t="s">
        <v>773</v>
      </c>
      <c r="P64" s="24" t="s">
        <v>899</v>
      </c>
      <c r="Q64" t="s">
        <v>745</v>
      </c>
      <c r="R64" t="s">
        <v>767</v>
      </c>
      <c r="S64" t="s">
        <v>791</v>
      </c>
      <c r="T64" s="12"/>
      <c r="V64" s="12"/>
      <c r="W64" s="63"/>
      <c r="Y64" s="1"/>
    </row>
    <row r="65" spans="1:25" ht="15">
      <c r="A65" s="136" t="s">
        <v>244</v>
      </c>
      <c r="B65" s="1"/>
      <c r="C65" t="s">
        <v>72</v>
      </c>
      <c r="D65" t="s">
        <v>75</v>
      </c>
      <c r="E65" t="s">
        <v>134</v>
      </c>
      <c r="F65" t="s">
        <v>134</v>
      </c>
      <c r="G65" t="s">
        <v>134</v>
      </c>
      <c r="H65" t="s">
        <v>134</v>
      </c>
      <c r="I65" s="131" t="s">
        <v>223</v>
      </c>
      <c r="K65" s="132"/>
      <c r="M65" t="s">
        <v>579</v>
      </c>
      <c r="N65"/>
      <c r="O65" s="24" t="s">
        <v>186</v>
      </c>
      <c r="P65" s="24" t="s">
        <v>186</v>
      </c>
      <c r="T65" s="12"/>
      <c r="V65" s="12"/>
      <c r="W65" s="63"/>
      <c r="Y65" s="1"/>
    </row>
    <row r="66" spans="1:25" ht="15">
      <c r="A66" s="186" t="s">
        <v>932</v>
      </c>
      <c r="B66" s="1"/>
      <c r="C66" t="s">
        <v>211</v>
      </c>
      <c r="D66" t="s">
        <v>75</v>
      </c>
      <c r="E66" t="s">
        <v>134</v>
      </c>
      <c r="F66" t="s">
        <v>134</v>
      </c>
      <c r="G66" t="s">
        <v>134</v>
      </c>
      <c r="H66" t="s">
        <v>134</v>
      </c>
      <c r="I66" s="131">
        <v>42933</v>
      </c>
      <c r="J66" s="108"/>
      <c r="K66" s="132" t="s">
        <v>75</v>
      </c>
      <c r="L66" t="s">
        <v>97</v>
      </c>
      <c r="M66" t="s">
        <v>933</v>
      </c>
      <c r="N66" t="s">
        <v>111</v>
      </c>
      <c r="O66" s="24" t="s">
        <v>880</v>
      </c>
      <c r="P66" s="24" t="s">
        <v>960</v>
      </c>
      <c r="Q66" t="s">
        <v>930</v>
      </c>
      <c r="R66" t="s">
        <v>767</v>
      </c>
      <c r="S66" s="108">
        <v>42915</v>
      </c>
      <c r="T66" s="12"/>
      <c r="V66" s="12"/>
      <c r="W66" s="63"/>
      <c r="Y66" s="1"/>
    </row>
    <row r="67" spans="1:25" ht="15">
      <c r="A67" s="159" t="s">
        <v>535</v>
      </c>
      <c r="B67" s="1"/>
      <c r="C67" t="s">
        <v>74</v>
      </c>
      <c r="D67" t="s">
        <v>75</v>
      </c>
      <c r="E67" t="s">
        <v>134</v>
      </c>
      <c r="F67" t="s">
        <v>134</v>
      </c>
      <c r="G67" t="s">
        <v>134</v>
      </c>
      <c r="H67" t="s">
        <v>134</v>
      </c>
      <c r="I67" s="131" t="s">
        <v>223</v>
      </c>
      <c r="K67" s="132"/>
      <c r="M67" t="s">
        <v>580</v>
      </c>
      <c r="N67"/>
      <c r="O67" s="24" t="s">
        <v>186</v>
      </c>
      <c r="P67" s="24" t="s">
        <v>186</v>
      </c>
      <c r="T67" s="12"/>
      <c r="V67" s="12"/>
      <c r="W67" s="63"/>
      <c r="Y67" s="1"/>
    </row>
    <row r="68" spans="1:25" ht="15">
      <c r="A68" s="188" t="s">
        <v>656</v>
      </c>
      <c r="B68" s="1"/>
      <c r="C68" t="s">
        <v>74</v>
      </c>
      <c r="D68" t="s">
        <v>75</v>
      </c>
      <c r="E68" t="s">
        <v>134</v>
      </c>
      <c r="F68" t="s">
        <v>134</v>
      </c>
      <c r="G68" t="s">
        <v>134</v>
      </c>
      <c r="H68" t="s">
        <v>134</v>
      </c>
      <c r="I68" s="131">
        <v>42590</v>
      </c>
      <c r="K68" s="132">
        <v>42612</v>
      </c>
      <c r="L68" s="49" t="s">
        <v>75</v>
      </c>
      <c r="M68" s="14" t="s">
        <v>657</v>
      </c>
      <c r="N68" s="49" t="s">
        <v>75</v>
      </c>
      <c r="O68" s="24" t="s">
        <v>658</v>
      </c>
      <c r="P68" s="24" t="s">
        <v>648</v>
      </c>
      <c r="Q68" t="s">
        <v>659</v>
      </c>
      <c r="R68" t="s">
        <v>767</v>
      </c>
      <c r="S68" t="s">
        <v>792</v>
      </c>
      <c r="T68" s="12"/>
      <c r="V68" s="12"/>
      <c r="W68" s="63"/>
      <c r="Y68" s="1"/>
    </row>
    <row r="69" spans="1:25">
      <c r="A69" s="160" t="s">
        <v>363</v>
      </c>
      <c r="C69" t="s">
        <v>74</v>
      </c>
      <c r="D69" t="s">
        <v>75</v>
      </c>
      <c r="E69" t="s">
        <v>134</v>
      </c>
      <c r="F69" t="s">
        <v>134</v>
      </c>
      <c r="G69" t="s">
        <v>134</v>
      </c>
      <c r="H69" t="s">
        <v>134</v>
      </c>
      <c r="I69" s="131">
        <v>42072</v>
      </c>
      <c r="K69" s="132"/>
      <c r="L69" t="s">
        <v>97</v>
      </c>
      <c r="M69" s="14" t="s">
        <v>364</v>
      </c>
      <c r="N69" s="16" t="s">
        <v>365</v>
      </c>
      <c r="O69" s="25" t="s">
        <v>359</v>
      </c>
      <c r="P69" s="25" t="s">
        <v>410</v>
      </c>
      <c r="Q69" s="21" t="s">
        <v>299</v>
      </c>
      <c r="S69" t="s">
        <v>362</v>
      </c>
      <c r="T69" s="12"/>
      <c r="V69" s="12"/>
      <c r="W69" s="63"/>
      <c r="Y69" s="1"/>
    </row>
    <row r="70" spans="1:25">
      <c r="A70" s="137" t="s">
        <v>246</v>
      </c>
      <c r="C70" t="s">
        <v>72</v>
      </c>
      <c r="D70" t="s">
        <v>75</v>
      </c>
      <c r="E70" t="s">
        <v>134</v>
      </c>
      <c r="F70" t="s">
        <v>134</v>
      </c>
      <c r="G70" t="s">
        <v>134</v>
      </c>
      <c r="H70" t="s">
        <v>134</v>
      </c>
      <c r="I70" s="131">
        <v>42115</v>
      </c>
      <c r="K70" s="132">
        <v>42115</v>
      </c>
      <c r="L70" s="53" t="s">
        <v>390</v>
      </c>
      <c r="M70" s="14" t="s">
        <v>391</v>
      </c>
      <c r="N70" s="16" t="s">
        <v>73</v>
      </c>
      <c r="O70" s="25" t="s">
        <v>186</v>
      </c>
      <c r="P70" s="25" t="s">
        <v>186</v>
      </c>
      <c r="Q70" s="21" t="s">
        <v>376</v>
      </c>
      <c r="S70" t="s">
        <v>392</v>
      </c>
      <c r="T70" s="12"/>
      <c r="V70" s="12"/>
      <c r="W70" s="63"/>
      <c r="Y70" s="1"/>
    </row>
    <row r="71" spans="1:25">
      <c r="A71" s="137" t="s">
        <v>877</v>
      </c>
      <c r="C71" t="s">
        <v>72</v>
      </c>
      <c r="D71" t="s">
        <v>75</v>
      </c>
      <c r="E71" t="s">
        <v>134</v>
      </c>
      <c r="F71" t="s">
        <v>134</v>
      </c>
      <c r="G71" t="s">
        <v>134</v>
      </c>
      <c r="H71" t="s">
        <v>134</v>
      </c>
      <c r="I71" s="131">
        <v>42837</v>
      </c>
      <c r="K71" s="132" t="s">
        <v>878</v>
      </c>
      <c r="L71" t="s">
        <v>97</v>
      </c>
      <c r="M71" s="14" t="s">
        <v>879</v>
      </c>
      <c r="N71" s="118" t="s">
        <v>72</v>
      </c>
      <c r="O71" s="25" t="s">
        <v>880</v>
      </c>
      <c r="P71" s="24" t="s">
        <v>899</v>
      </c>
      <c r="Q71" s="21" t="s">
        <v>876</v>
      </c>
      <c r="R71" t="s">
        <v>767</v>
      </c>
      <c r="S71" s="108">
        <v>42835</v>
      </c>
      <c r="T71" s="12"/>
      <c r="V71" s="12"/>
      <c r="W71" s="63"/>
      <c r="Y71" s="1"/>
    </row>
    <row r="72" spans="1:25">
      <c r="A72" s="137" t="s">
        <v>742</v>
      </c>
      <c r="C72" t="s">
        <v>72</v>
      </c>
      <c r="D72" t="s">
        <v>75</v>
      </c>
      <c r="E72" t="s">
        <v>134</v>
      </c>
      <c r="F72" t="s">
        <v>134</v>
      </c>
      <c r="G72" t="s">
        <v>134</v>
      </c>
      <c r="H72" t="s">
        <v>134</v>
      </c>
      <c r="I72" s="131">
        <v>42747</v>
      </c>
      <c r="K72" s="132"/>
      <c r="L72" s="152" t="s">
        <v>97</v>
      </c>
      <c r="M72" s="14" t="s">
        <v>743</v>
      </c>
      <c r="N72" s="118" t="s">
        <v>72</v>
      </c>
      <c r="O72" s="25" t="s">
        <v>725</v>
      </c>
      <c r="P72" s="24" t="s">
        <v>899</v>
      </c>
      <c r="Q72" s="21" t="s">
        <v>745</v>
      </c>
      <c r="R72" t="s">
        <v>767</v>
      </c>
      <c r="S72" t="s">
        <v>777</v>
      </c>
      <c r="T72" s="12"/>
      <c r="V72" s="12"/>
      <c r="W72" s="63"/>
      <c r="Y72" s="1"/>
    </row>
    <row r="73" spans="1:25">
      <c r="A73" s="137" t="s">
        <v>770</v>
      </c>
      <c r="C73" t="s">
        <v>72</v>
      </c>
      <c r="D73" t="s">
        <v>75</v>
      </c>
      <c r="E73" t="s">
        <v>134</v>
      </c>
      <c r="F73" t="s">
        <v>134</v>
      </c>
      <c r="G73" t="s">
        <v>134</v>
      </c>
      <c r="H73" t="s">
        <v>134</v>
      </c>
      <c r="I73" s="131">
        <v>42776</v>
      </c>
      <c r="K73" s="132"/>
      <c r="L73" s="152" t="s">
        <v>771</v>
      </c>
      <c r="M73" s="14" t="s">
        <v>772</v>
      </c>
      <c r="N73" s="118" t="s">
        <v>72</v>
      </c>
      <c r="O73" s="25" t="s">
        <v>773</v>
      </c>
      <c r="P73" s="24" t="s">
        <v>899</v>
      </c>
      <c r="Q73" s="21" t="s">
        <v>745</v>
      </c>
      <c r="R73" t="s">
        <v>767</v>
      </c>
      <c r="S73" s="108">
        <v>42776</v>
      </c>
      <c r="T73" s="12"/>
      <c r="V73" s="12"/>
      <c r="W73" s="63"/>
      <c r="Y73" s="1"/>
    </row>
    <row r="74" spans="1:25">
      <c r="A74" s="137" t="s">
        <v>405</v>
      </c>
      <c r="C74" t="s">
        <v>72</v>
      </c>
      <c r="D74" t="s">
        <v>75</v>
      </c>
      <c r="E74" t="s">
        <v>134</v>
      </c>
      <c r="F74" t="s">
        <v>134</v>
      </c>
      <c r="G74" t="s">
        <v>134</v>
      </c>
      <c r="H74" t="s">
        <v>134</v>
      </c>
      <c r="I74" s="131">
        <v>42163</v>
      </c>
      <c r="K74" s="132"/>
      <c r="L74" t="s">
        <v>97</v>
      </c>
      <c r="M74" s="113" t="s">
        <v>435</v>
      </c>
      <c r="N74" s="16" t="s">
        <v>160</v>
      </c>
      <c r="O74" s="24" t="s">
        <v>377</v>
      </c>
      <c r="P74" s="25" t="s">
        <v>410</v>
      </c>
      <c r="Q74" s="99" t="s">
        <v>376</v>
      </c>
      <c r="R74" t="s">
        <v>775</v>
      </c>
      <c r="S74" t="s">
        <v>774</v>
      </c>
      <c r="T74" s="12"/>
      <c r="V74" s="12"/>
      <c r="W74" s="63"/>
      <c r="Y74" s="1"/>
    </row>
    <row r="75" spans="1:25">
      <c r="A75" s="137" t="s">
        <v>484</v>
      </c>
      <c r="C75" t="s">
        <v>72</v>
      </c>
      <c r="D75" t="s">
        <v>75</v>
      </c>
      <c r="E75" t="s">
        <v>134</v>
      </c>
      <c r="F75" t="s">
        <v>134</v>
      </c>
      <c r="G75" t="s">
        <v>134</v>
      </c>
      <c r="H75" t="s">
        <v>134</v>
      </c>
      <c r="I75" s="131">
        <v>42341</v>
      </c>
      <c r="K75" s="132"/>
      <c r="L75" t="s">
        <v>97</v>
      </c>
      <c r="M75" s="14" t="s">
        <v>485</v>
      </c>
      <c r="N75" s="16" t="s">
        <v>160</v>
      </c>
      <c r="O75" s="24" t="s">
        <v>480</v>
      </c>
      <c r="P75" s="24" t="s">
        <v>899</v>
      </c>
      <c r="Q75" s="99" t="s">
        <v>472</v>
      </c>
      <c r="R75" t="s">
        <v>767</v>
      </c>
      <c r="S75" t="s">
        <v>776</v>
      </c>
      <c r="T75" s="12"/>
      <c r="V75" s="12"/>
      <c r="W75" s="63"/>
      <c r="Y75" s="1"/>
    </row>
    <row r="76" spans="1:25" ht="28">
      <c r="A76" s="136" t="s">
        <v>694</v>
      </c>
      <c r="B76" s="1" t="s">
        <v>693</v>
      </c>
      <c r="C76" t="s">
        <v>72</v>
      </c>
      <c r="D76" t="s">
        <v>75</v>
      </c>
      <c r="E76" t="s">
        <v>134</v>
      </c>
      <c r="F76" t="s">
        <v>134</v>
      </c>
      <c r="G76" t="s">
        <v>134</v>
      </c>
      <c r="H76" t="s">
        <v>134</v>
      </c>
      <c r="I76" s="131" t="s">
        <v>223</v>
      </c>
      <c r="K76" s="132">
        <v>11186</v>
      </c>
      <c r="L76" t="s">
        <v>695</v>
      </c>
      <c r="M76" t="s">
        <v>581</v>
      </c>
      <c r="N76" s="16" t="s">
        <v>186</v>
      </c>
      <c r="O76" s="24" t="s">
        <v>186</v>
      </c>
      <c r="P76" s="163" t="s">
        <v>648</v>
      </c>
      <c r="Q76" t="s">
        <v>659</v>
      </c>
      <c r="R76" t="s">
        <v>767</v>
      </c>
      <c r="S76" t="s">
        <v>793</v>
      </c>
      <c r="T76" s="12"/>
      <c r="V76" s="12"/>
      <c r="W76" s="63"/>
      <c r="Y76" s="1"/>
    </row>
    <row r="77" spans="1:25" ht="15">
      <c r="A77" s="157" t="s">
        <v>850</v>
      </c>
      <c r="B77" s="1"/>
      <c r="C77" t="s">
        <v>193</v>
      </c>
      <c r="D77" t="s">
        <v>75</v>
      </c>
      <c r="E77" t="s">
        <v>134</v>
      </c>
      <c r="F77" t="s">
        <v>134</v>
      </c>
      <c r="G77" t="s">
        <v>134</v>
      </c>
      <c r="H77" t="s">
        <v>134</v>
      </c>
      <c r="I77" s="131">
        <v>42793</v>
      </c>
      <c r="K77" s="132"/>
      <c r="L77" t="s">
        <v>851</v>
      </c>
      <c r="M77" t="s">
        <v>852</v>
      </c>
      <c r="N77" s="16" t="s">
        <v>226</v>
      </c>
      <c r="O77" s="24" t="s">
        <v>773</v>
      </c>
      <c r="P77" s="24" t="s">
        <v>899</v>
      </c>
      <c r="Q77" t="s">
        <v>745</v>
      </c>
      <c r="R77" t="s">
        <v>767</v>
      </c>
      <c r="S77" s="108">
        <v>42789</v>
      </c>
      <c r="T77" s="12"/>
      <c r="V77" s="12"/>
      <c r="W77" s="63"/>
      <c r="Y77" s="1"/>
    </row>
    <row r="78" spans="1:25" ht="15">
      <c r="A78" s="136" t="s">
        <v>653</v>
      </c>
      <c r="B78" s="1"/>
      <c r="C78" t="s">
        <v>72</v>
      </c>
      <c r="D78" t="s">
        <v>75</v>
      </c>
      <c r="E78" t="s">
        <v>134</v>
      </c>
      <c r="F78" t="s">
        <v>134</v>
      </c>
      <c r="G78" t="s">
        <v>134</v>
      </c>
      <c r="H78" t="s">
        <v>134</v>
      </c>
      <c r="I78" s="131">
        <v>42557</v>
      </c>
      <c r="K78" s="132"/>
      <c r="L78" t="s">
        <v>655</v>
      </c>
      <c r="M78" s="152" t="s">
        <v>654</v>
      </c>
      <c r="N78" s="48" t="s">
        <v>462</v>
      </c>
      <c r="O78" s="24" t="s">
        <v>647</v>
      </c>
      <c r="P78" s="24" t="s">
        <v>648</v>
      </c>
      <c r="Q78" t="s">
        <v>617</v>
      </c>
      <c r="R78" t="s">
        <v>767</v>
      </c>
      <c r="S78" s="108">
        <v>42544</v>
      </c>
      <c r="T78" s="12"/>
      <c r="V78" s="12"/>
      <c r="W78" s="63"/>
      <c r="Y78" s="1"/>
    </row>
    <row r="79" spans="1:25" ht="15">
      <c r="A79" s="136" t="s">
        <v>934</v>
      </c>
      <c r="B79" s="1"/>
      <c r="C79" t="s">
        <v>72</v>
      </c>
      <c r="D79" t="s">
        <v>75</v>
      </c>
      <c r="E79" t="s">
        <v>134</v>
      </c>
      <c r="F79" t="s">
        <v>134</v>
      </c>
      <c r="G79" t="s">
        <v>134</v>
      </c>
      <c r="H79" t="s">
        <v>134</v>
      </c>
      <c r="I79" s="131">
        <v>42933</v>
      </c>
      <c r="K79" s="132">
        <v>42933</v>
      </c>
      <c r="M79" s="196" t="s">
        <v>935</v>
      </c>
      <c r="N79" s="48" t="s">
        <v>72</v>
      </c>
      <c r="O79" s="24" t="s">
        <v>880</v>
      </c>
      <c r="P79" s="24" t="s">
        <v>960</v>
      </c>
      <c r="R79" t="s">
        <v>767</v>
      </c>
      <c r="S79" s="108">
        <v>42915</v>
      </c>
      <c r="T79" s="12"/>
      <c r="V79" s="12"/>
      <c r="W79" s="63"/>
      <c r="Y79" s="1"/>
    </row>
    <row r="80" spans="1:25" ht="15">
      <c r="A80" s="136" t="s">
        <v>247</v>
      </c>
      <c r="B80" s="1"/>
      <c r="C80" t="s">
        <v>72</v>
      </c>
      <c r="D80" t="s">
        <v>75</v>
      </c>
      <c r="E80" t="s">
        <v>134</v>
      </c>
      <c r="F80" t="s">
        <v>134</v>
      </c>
      <c r="G80" t="s">
        <v>134</v>
      </c>
      <c r="H80" t="s">
        <v>134</v>
      </c>
      <c r="I80" s="131" t="s">
        <v>223</v>
      </c>
      <c r="K80" s="132"/>
      <c r="M80" t="s">
        <v>582</v>
      </c>
      <c r="N80"/>
      <c r="O80" s="24" t="s">
        <v>186</v>
      </c>
      <c r="P80" s="24" t="s">
        <v>186</v>
      </c>
      <c r="T80" s="12"/>
      <c r="V80" s="12"/>
      <c r="W80" s="63"/>
      <c r="Y80" s="1"/>
    </row>
    <row r="81" spans="1:27" ht="15">
      <c r="A81" s="157" t="s">
        <v>994</v>
      </c>
      <c r="B81" s="218" t="s">
        <v>996</v>
      </c>
      <c r="C81" t="s">
        <v>211</v>
      </c>
      <c r="D81" t="s">
        <v>75</v>
      </c>
      <c r="E81" t="s">
        <v>134</v>
      </c>
      <c r="F81" t="s">
        <v>134</v>
      </c>
      <c r="G81" t="s">
        <v>134</v>
      </c>
      <c r="H81" t="s">
        <v>134</v>
      </c>
      <c r="I81" s="131">
        <v>43195</v>
      </c>
      <c r="K81" s="132"/>
      <c r="L81" t="s">
        <v>729</v>
      </c>
      <c r="M81" s="196" t="s">
        <v>935</v>
      </c>
      <c r="N81" t="s">
        <v>477</v>
      </c>
      <c r="O81" s="24"/>
      <c r="P81" s="24" t="s">
        <v>960</v>
      </c>
      <c r="Q81" t="s">
        <v>995</v>
      </c>
      <c r="R81" t="s">
        <v>767</v>
      </c>
      <c r="S81" s="108">
        <v>43195</v>
      </c>
      <c r="T81" s="12"/>
      <c r="V81" s="12"/>
      <c r="W81" s="63"/>
      <c r="Y81" s="1"/>
    </row>
    <row r="82" spans="1:27" ht="15">
      <c r="A82" s="151" t="s">
        <v>699</v>
      </c>
      <c r="B82" s="1"/>
      <c r="C82" t="s">
        <v>72</v>
      </c>
      <c r="D82" t="s">
        <v>455</v>
      </c>
      <c r="E82" t="s">
        <v>134</v>
      </c>
      <c r="F82" t="s">
        <v>134</v>
      </c>
      <c r="G82" t="s">
        <v>134</v>
      </c>
      <c r="H82" t="s">
        <v>134</v>
      </c>
      <c r="I82" s="131">
        <v>42642</v>
      </c>
      <c r="K82" s="132"/>
      <c r="L82" t="s">
        <v>703</v>
      </c>
      <c r="M82" s="14" t="s">
        <v>704</v>
      </c>
      <c r="N82" s="48" t="s">
        <v>462</v>
      </c>
      <c r="O82" s="24" t="s">
        <v>658</v>
      </c>
      <c r="P82" s="24" t="s">
        <v>899</v>
      </c>
      <c r="Q82" t="s">
        <v>659</v>
      </c>
      <c r="R82" t="s">
        <v>767</v>
      </c>
      <c r="S82" t="s">
        <v>784</v>
      </c>
      <c r="T82" s="12"/>
      <c r="V82" s="12"/>
      <c r="W82" s="63"/>
      <c r="Y82" s="1"/>
    </row>
    <row r="83" spans="1:27" ht="15">
      <c r="A83" s="157" t="s">
        <v>1036</v>
      </c>
      <c r="B83" s="1"/>
      <c r="C83" t="s">
        <v>211</v>
      </c>
      <c r="D83" t="s">
        <v>75</v>
      </c>
      <c r="E83" t="s">
        <v>134</v>
      </c>
      <c r="F83" t="s">
        <v>134</v>
      </c>
      <c r="G83" t="s">
        <v>134</v>
      </c>
      <c r="H83" t="s">
        <v>134</v>
      </c>
      <c r="I83" s="131">
        <v>43363</v>
      </c>
      <c r="K83" s="132">
        <v>43363</v>
      </c>
      <c r="L83" t="s">
        <v>655</v>
      </c>
      <c r="M83" s="14" t="s">
        <v>1037</v>
      </c>
      <c r="N83" t="s">
        <v>477</v>
      </c>
      <c r="O83" s="24"/>
      <c r="P83" s="24" t="s">
        <v>960</v>
      </c>
      <c r="Q83" t="s">
        <v>1035</v>
      </c>
      <c r="R83" t="s">
        <v>767</v>
      </c>
      <c r="S83" s="108">
        <v>43362</v>
      </c>
      <c r="T83" s="12"/>
      <c r="V83" s="12"/>
      <c r="W83" s="63"/>
      <c r="Y83" s="1"/>
    </row>
    <row r="84" spans="1:27">
      <c r="A84" s="160" t="s">
        <v>976</v>
      </c>
      <c r="C84" t="s">
        <v>74</v>
      </c>
      <c r="D84" t="s">
        <v>75</v>
      </c>
      <c r="E84" t="s">
        <v>134</v>
      </c>
      <c r="F84" t="s">
        <v>134</v>
      </c>
      <c r="G84" t="s">
        <v>134</v>
      </c>
      <c r="H84" t="s">
        <v>134</v>
      </c>
      <c r="I84" s="131">
        <v>43178</v>
      </c>
      <c r="K84" s="132" t="s">
        <v>920</v>
      </c>
      <c r="L84" s="46" t="s">
        <v>97</v>
      </c>
      <c r="M84" s="215" t="s">
        <v>986</v>
      </c>
      <c r="N84" t="s">
        <v>108</v>
      </c>
      <c r="O84" s="25" t="s">
        <v>973</v>
      </c>
      <c r="P84" s="25" t="s">
        <v>960</v>
      </c>
      <c r="Q84" s="100" t="s">
        <v>965</v>
      </c>
      <c r="R84" t="s">
        <v>824</v>
      </c>
      <c r="S84" s="108">
        <v>43173</v>
      </c>
      <c r="W84" s="12"/>
      <c r="Y84" s="12"/>
      <c r="Z84" s="63" t="s">
        <v>276</v>
      </c>
    </row>
    <row r="85" spans="1:27" ht="15">
      <c r="A85" s="136" t="s">
        <v>248</v>
      </c>
      <c r="B85" s="1"/>
      <c r="C85" t="s">
        <v>72</v>
      </c>
      <c r="D85" t="s">
        <v>75</v>
      </c>
      <c r="E85" t="s">
        <v>134</v>
      </c>
      <c r="F85" t="s">
        <v>134</v>
      </c>
      <c r="G85" t="s">
        <v>134</v>
      </c>
      <c r="H85" t="s">
        <v>134</v>
      </c>
      <c r="I85" s="131" t="s">
        <v>223</v>
      </c>
      <c r="K85" s="132"/>
      <c r="M85" t="s">
        <v>584</v>
      </c>
      <c r="N85"/>
      <c r="O85" s="24" t="s">
        <v>186</v>
      </c>
      <c r="P85" s="24" t="s">
        <v>186</v>
      </c>
      <c r="T85" s="12"/>
      <c r="W85" s="115" t="s">
        <v>126</v>
      </c>
      <c r="X85" s="115">
        <f>COUNTIF(O87:O212,"NL22")</f>
        <v>0</v>
      </c>
      <c r="Y85" s="22" t="s">
        <v>152</v>
      </c>
      <c r="Z85" s="115">
        <f>COUNTIF(I87:I204,"&lt;=31/07/2014")</f>
        <v>10</v>
      </c>
    </row>
    <row r="86" spans="1:27" ht="15">
      <c r="A86" s="136" t="s">
        <v>249</v>
      </c>
      <c r="B86" s="1"/>
      <c r="C86" t="s">
        <v>72</v>
      </c>
      <c r="D86" t="s">
        <v>75</v>
      </c>
      <c r="E86" t="s">
        <v>134</v>
      </c>
      <c r="F86" t="s">
        <v>134</v>
      </c>
      <c r="G86" t="s">
        <v>134</v>
      </c>
      <c r="H86" t="s">
        <v>134</v>
      </c>
      <c r="I86" s="131" t="s">
        <v>223</v>
      </c>
      <c r="K86" s="132"/>
      <c r="M86" s="128" t="s">
        <v>585</v>
      </c>
      <c r="N86"/>
      <c r="O86" s="24" t="s">
        <v>186</v>
      </c>
      <c r="P86" s="24" t="s">
        <v>186</v>
      </c>
      <c r="W86" s="115"/>
      <c r="X86" s="115"/>
      <c r="Y86" s="22"/>
      <c r="Z86" s="115"/>
      <c r="AA86" s="116" t="s">
        <v>139</v>
      </c>
    </row>
    <row r="87" spans="1:27" ht="15">
      <c r="A87" s="136" t="s">
        <v>250</v>
      </c>
      <c r="B87" s="1"/>
      <c r="C87" t="s">
        <v>72</v>
      </c>
      <c r="D87" t="s">
        <v>75</v>
      </c>
      <c r="E87" t="s">
        <v>134</v>
      </c>
      <c r="F87" t="s">
        <v>134</v>
      </c>
      <c r="G87" t="s">
        <v>134</v>
      </c>
      <c r="H87" t="s">
        <v>134</v>
      </c>
      <c r="I87" s="131" t="s">
        <v>223</v>
      </c>
      <c r="K87" s="132"/>
      <c r="M87" s="109" t="s">
        <v>586</v>
      </c>
      <c r="N87"/>
      <c r="O87" s="24" t="s">
        <v>186</v>
      </c>
      <c r="P87" s="24" t="s">
        <v>186</v>
      </c>
      <c r="W87" s="44" t="s">
        <v>115</v>
      </c>
      <c r="X87" s="44">
        <f>COUNTIF(O87:O212,"NL24")</f>
        <v>6</v>
      </c>
      <c r="Y87" s="22"/>
      <c r="Z87" s="44">
        <f>COUNTIFS(I87:I212,"&gt;=1/08/2014",I87:I212,"&lt;=31/08/2014")</f>
        <v>0</v>
      </c>
      <c r="AA87" s="60"/>
    </row>
    <row r="88" spans="1:27">
      <c r="A88" s="22" t="s">
        <v>154</v>
      </c>
      <c r="C88" t="s">
        <v>193</v>
      </c>
      <c r="D88" t="s">
        <v>75</v>
      </c>
      <c r="E88" t="s">
        <v>134</v>
      </c>
      <c r="F88" t="s">
        <v>134</v>
      </c>
      <c r="G88" t="s">
        <v>134</v>
      </c>
      <c r="H88" t="s">
        <v>134</v>
      </c>
      <c r="I88" s="131">
        <v>41829</v>
      </c>
      <c r="K88" s="132">
        <v>41927</v>
      </c>
      <c r="L88" t="s">
        <v>97</v>
      </c>
      <c r="M88" s="14" t="s">
        <v>155</v>
      </c>
      <c r="N88" s="16" t="s">
        <v>119</v>
      </c>
      <c r="O88" s="25" t="s">
        <v>178</v>
      </c>
      <c r="P88" s="25" t="s">
        <v>271</v>
      </c>
      <c r="Q88" s="99" t="s">
        <v>167</v>
      </c>
      <c r="R88" t="s">
        <v>816</v>
      </c>
      <c r="S88" s="11">
        <v>42925</v>
      </c>
      <c r="W88" s="44"/>
      <c r="X88" s="44"/>
      <c r="Y88" s="22"/>
      <c r="Z88" s="44"/>
      <c r="AA88" s="60" t="s">
        <v>140</v>
      </c>
    </row>
    <row r="89" spans="1:27">
      <c r="A89" s="22" t="s">
        <v>83</v>
      </c>
      <c r="C89" t="s">
        <v>193</v>
      </c>
      <c r="D89" t="s">
        <v>75</v>
      </c>
      <c r="E89" t="s">
        <v>134</v>
      </c>
      <c r="F89" t="s">
        <v>134</v>
      </c>
      <c r="G89" t="s">
        <v>134</v>
      </c>
      <c r="H89" t="s">
        <v>134</v>
      </c>
      <c r="I89" s="131">
        <v>41827</v>
      </c>
      <c r="K89" s="132">
        <v>41927</v>
      </c>
      <c r="L89" t="s">
        <v>136</v>
      </c>
      <c r="M89" s="14" t="s">
        <v>122</v>
      </c>
      <c r="N89" s="16" t="s">
        <v>73</v>
      </c>
      <c r="O89" s="25" t="s">
        <v>124</v>
      </c>
      <c r="P89" s="25" t="s">
        <v>117</v>
      </c>
      <c r="Q89" s="99" t="s">
        <v>106</v>
      </c>
      <c r="S89" t="s">
        <v>137</v>
      </c>
      <c r="W89" s="44"/>
      <c r="X89" s="44"/>
      <c r="Y89" s="22"/>
      <c r="Z89" s="44"/>
      <c r="AA89" s="60"/>
    </row>
    <row r="90" spans="1:27" ht="15">
      <c r="A90" s="136" t="s">
        <v>251</v>
      </c>
      <c r="B90" s="1"/>
      <c r="C90" t="s">
        <v>72</v>
      </c>
      <c r="D90" t="s">
        <v>75</v>
      </c>
      <c r="E90" t="s">
        <v>134</v>
      </c>
      <c r="F90" t="s">
        <v>134</v>
      </c>
      <c r="G90" t="s">
        <v>134</v>
      </c>
      <c r="H90" t="s">
        <v>134</v>
      </c>
      <c r="I90" s="131" t="s">
        <v>223</v>
      </c>
      <c r="K90" s="132"/>
      <c r="M90" s="129" t="s">
        <v>587</v>
      </c>
      <c r="N90"/>
      <c r="O90" s="24" t="s">
        <v>186</v>
      </c>
      <c r="P90" s="24" t="s">
        <v>186</v>
      </c>
      <c r="W90" s="44"/>
      <c r="X90" s="44"/>
      <c r="Y90" s="22"/>
      <c r="Z90" s="44"/>
      <c r="AA90" s="60"/>
    </row>
    <row r="91" spans="1:27">
      <c r="A91" s="160" t="s">
        <v>1013</v>
      </c>
      <c r="B91" s="1"/>
      <c r="C91" t="s">
        <v>74</v>
      </c>
      <c r="D91" t="s">
        <v>292</v>
      </c>
      <c r="E91" t="s">
        <v>134</v>
      </c>
      <c r="F91" t="s">
        <v>134</v>
      </c>
      <c r="G91" t="s">
        <v>134</v>
      </c>
      <c r="H91" t="s">
        <v>134</v>
      </c>
      <c r="I91" s="131">
        <v>43272</v>
      </c>
      <c r="K91" s="247" t="s">
        <v>920</v>
      </c>
      <c r="L91" t="s">
        <v>97</v>
      </c>
      <c r="M91" s="14" t="s">
        <v>1025</v>
      </c>
      <c r="N91" s="29" t="s">
        <v>372</v>
      </c>
      <c r="O91" s="24"/>
      <c r="P91" s="24" t="s">
        <v>960</v>
      </c>
      <c r="Q91" s="99" t="s">
        <v>995</v>
      </c>
      <c r="R91" t="s">
        <v>824</v>
      </c>
      <c r="S91" s="108">
        <v>43270</v>
      </c>
      <c r="W91" s="44"/>
      <c r="X91" s="44"/>
      <c r="Y91" s="22"/>
      <c r="Z91" s="44"/>
      <c r="AA91" s="60"/>
    </row>
    <row r="92" spans="1:27" ht="15">
      <c r="A92" s="136" t="s">
        <v>754</v>
      </c>
      <c r="B92" s="1"/>
      <c r="C92" t="s">
        <v>72</v>
      </c>
      <c r="D92" t="s">
        <v>75</v>
      </c>
      <c r="E92" t="s">
        <v>134</v>
      </c>
      <c r="F92" t="s">
        <v>134</v>
      </c>
      <c r="G92" t="s">
        <v>134</v>
      </c>
      <c r="H92" t="s">
        <v>134</v>
      </c>
      <c r="I92" s="131"/>
      <c r="K92" s="132"/>
      <c r="L92" t="s">
        <v>97</v>
      </c>
      <c r="M92" s="14" t="s">
        <v>740</v>
      </c>
      <c r="N92" s="16" t="s">
        <v>394</v>
      </c>
      <c r="O92" s="24" t="s">
        <v>725</v>
      </c>
      <c r="P92" s="24" t="s">
        <v>899</v>
      </c>
      <c r="Q92" t="s">
        <v>712</v>
      </c>
      <c r="R92" t="s">
        <v>767</v>
      </c>
      <c r="S92" t="s">
        <v>794</v>
      </c>
      <c r="W92" s="44" t="s">
        <v>124</v>
      </c>
      <c r="X92" s="44">
        <f>COUNTIF(O88:O213,"*NL25*")</f>
        <v>7</v>
      </c>
      <c r="Y92" s="22"/>
      <c r="Z92" s="44">
        <f>COUNTIFS(I87:I212,"&gt;=1/09/2014",I87:I212,"&lt;=30/09/2014")</f>
        <v>0</v>
      </c>
      <c r="AA92" s="60"/>
    </row>
    <row r="93" spans="1:27" ht="15">
      <c r="A93" s="136" t="s">
        <v>649</v>
      </c>
      <c r="B93" s="1"/>
      <c r="C93" t="s">
        <v>72</v>
      </c>
      <c r="D93" t="s">
        <v>75</v>
      </c>
      <c r="E93" t="s">
        <v>134</v>
      </c>
      <c r="F93" t="s">
        <v>134</v>
      </c>
      <c r="G93" t="s">
        <v>134</v>
      </c>
      <c r="H93" t="s">
        <v>134</v>
      </c>
      <c r="I93" s="131">
        <v>42531</v>
      </c>
      <c r="K93" s="132"/>
      <c r="L93" t="s">
        <v>97</v>
      </c>
      <c r="M93" s="14" t="s">
        <v>650</v>
      </c>
      <c r="N93" t="s">
        <v>72</v>
      </c>
      <c r="O93" s="24" t="s">
        <v>647</v>
      </c>
      <c r="P93" s="24" t="s">
        <v>648</v>
      </c>
      <c r="Q93" t="s">
        <v>617</v>
      </c>
      <c r="R93" t="s">
        <v>767</v>
      </c>
      <c r="S93" t="s">
        <v>795</v>
      </c>
      <c r="W93" s="44"/>
      <c r="X93" s="44"/>
      <c r="Y93" s="22"/>
      <c r="Z93" s="44"/>
      <c r="AA93" s="60"/>
    </row>
    <row r="94" spans="1:27">
      <c r="A94" s="137" t="s">
        <v>406</v>
      </c>
      <c r="C94" t="s">
        <v>72</v>
      </c>
      <c r="D94" t="s">
        <v>75</v>
      </c>
      <c r="E94" t="s">
        <v>134</v>
      </c>
      <c r="F94" t="s">
        <v>134</v>
      </c>
      <c r="G94" t="s">
        <v>134</v>
      </c>
      <c r="H94" t="s">
        <v>134</v>
      </c>
      <c r="I94" s="131">
        <v>42174</v>
      </c>
      <c r="K94" s="132"/>
      <c r="L94" t="s">
        <v>97</v>
      </c>
      <c r="M94" s="14" t="s">
        <v>439</v>
      </c>
      <c r="N94" s="16" t="s">
        <v>394</v>
      </c>
      <c r="O94" s="24" t="s">
        <v>377</v>
      </c>
      <c r="P94" s="25" t="s">
        <v>410</v>
      </c>
      <c r="Q94" s="99" t="s">
        <v>376</v>
      </c>
      <c r="R94" t="s">
        <v>767</v>
      </c>
      <c r="S94" t="s">
        <v>796</v>
      </c>
      <c r="W94" s="60"/>
      <c r="X94" s="44"/>
      <c r="Y94" s="22"/>
      <c r="Z94" s="44"/>
      <c r="AA94" s="60" t="s">
        <v>191</v>
      </c>
    </row>
    <row r="95" spans="1:27">
      <c r="A95" s="22" t="s">
        <v>962</v>
      </c>
      <c r="C95" t="s">
        <v>211</v>
      </c>
      <c r="D95" t="s">
        <v>75</v>
      </c>
      <c r="E95" t="s">
        <v>134</v>
      </c>
      <c r="F95" t="s">
        <v>134</v>
      </c>
      <c r="G95" t="s">
        <v>134</v>
      </c>
      <c r="H95" t="s">
        <v>134</v>
      </c>
      <c r="I95" s="131">
        <v>43122</v>
      </c>
      <c r="K95" s="132">
        <v>43122</v>
      </c>
      <c r="L95" t="s">
        <v>97</v>
      </c>
      <c r="M95" s="14" t="s">
        <v>963</v>
      </c>
      <c r="N95" s="16" t="s">
        <v>964</v>
      </c>
      <c r="O95" s="24" t="s">
        <v>973</v>
      </c>
      <c r="P95" s="25" t="s">
        <v>960</v>
      </c>
      <c r="Q95" s="99" t="s">
        <v>965</v>
      </c>
      <c r="R95" t="s">
        <v>767</v>
      </c>
      <c r="S95" s="108">
        <v>43119</v>
      </c>
      <c r="W95" s="60"/>
      <c r="X95" s="44"/>
      <c r="Y95" s="22"/>
      <c r="Z95" s="44"/>
      <c r="AA95" s="60"/>
    </row>
    <row r="96" spans="1:27">
      <c r="A96" s="22" t="s">
        <v>1029</v>
      </c>
      <c r="C96" t="s">
        <v>211</v>
      </c>
      <c r="E96" t="s">
        <v>134</v>
      </c>
      <c r="F96" t="s">
        <v>134</v>
      </c>
      <c r="G96" t="s">
        <v>134</v>
      </c>
      <c r="H96" t="s">
        <v>134</v>
      </c>
      <c r="I96" s="131">
        <v>43280</v>
      </c>
      <c r="K96" s="132">
        <v>43283</v>
      </c>
      <c r="L96" t="s">
        <v>97</v>
      </c>
      <c r="M96" s="14" t="s">
        <v>1027</v>
      </c>
      <c r="N96" s="16" t="s">
        <v>514</v>
      </c>
      <c r="O96" s="24"/>
      <c r="P96" s="25" t="s">
        <v>960</v>
      </c>
      <c r="Q96" s="99" t="s">
        <v>995</v>
      </c>
      <c r="R96" t="s">
        <v>997</v>
      </c>
      <c r="S96" s="108">
        <v>43276</v>
      </c>
      <c r="W96" s="60"/>
      <c r="X96" s="44"/>
      <c r="Y96" s="22"/>
      <c r="Z96" s="44"/>
      <c r="AA96" s="60"/>
    </row>
    <row r="97" spans="1:27">
      <c r="A97" s="137" t="s">
        <v>222</v>
      </c>
      <c r="C97" t="s">
        <v>72</v>
      </c>
      <c r="D97" t="s">
        <v>75</v>
      </c>
      <c r="I97" s="131" t="s">
        <v>223</v>
      </c>
      <c r="K97" s="132">
        <v>42315</v>
      </c>
      <c r="L97" s="46" t="s">
        <v>97</v>
      </c>
      <c r="M97" s="14" t="s">
        <v>224</v>
      </c>
      <c r="N97" s="59" t="s">
        <v>41</v>
      </c>
      <c r="O97" s="25" t="s">
        <v>366</v>
      </c>
      <c r="P97" s="25" t="s">
        <v>186</v>
      </c>
      <c r="Q97" s="100" t="s">
        <v>368</v>
      </c>
      <c r="R97" t="s">
        <v>816</v>
      </c>
      <c r="S97" s="167">
        <v>41950</v>
      </c>
      <c r="W97" s="60"/>
      <c r="X97" s="44"/>
      <c r="Y97" s="22"/>
      <c r="Z97" s="44"/>
      <c r="AA97" s="60"/>
    </row>
    <row r="98" spans="1:27">
      <c r="A98" s="160" t="s">
        <v>943</v>
      </c>
      <c r="C98" t="s">
        <v>74</v>
      </c>
      <c r="D98" t="s">
        <v>75</v>
      </c>
      <c r="E98" t="s">
        <v>134</v>
      </c>
      <c r="F98" t="s">
        <v>134</v>
      </c>
      <c r="G98" t="s">
        <v>134</v>
      </c>
      <c r="H98" t="s">
        <v>134</v>
      </c>
      <c r="I98" s="131">
        <v>43014</v>
      </c>
      <c r="K98" s="48" t="s">
        <v>920</v>
      </c>
      <c r="L98" t="s">
        <v>97</v>
      </c>
      <c r="M98" s="215" t="s">
        <v>982</v>
      </c>
      <c r="N98" s="59" t="s">
        <v>108</v>
      </c>
      <c r="O98" s="25" t="s">
        <v>945</v>
      </c>
      <c r="P98" s="24" t="s">
        <v>960</v>
      </c>
      <c r="Q98" s="100" t="s">
        <v>983</v>
      </c>
      <c r="R98" t="s">
        <v>824</v>
      </c>
      <c r="S98" s="167">
        <v>43004</v>
      </c>
      <c r="W98" s="171"/>
      <c r="X98" s="60"/>
      <c r="Y98" s="12"/>
      <c r="Z98" s="172"/>
      <c r="AA98" s="60"/>
    </row>
    <row r="99" spans="1:27" ht="15">
      <c r="A99" s="138" t="s">
        <v>863</v>
      </c>
      <c r="B99" s="164" t="s">
        <v>881</v>
      </c>
      <c r="C99" t="s">
        <v>72</v>
      </c>
      <c r="D99" t="s">
        <v>75</v>
      </c>
      <c r="E99" t="s">
        <v>134</v>
      </c>
      <c r="F99" t="s">
        <v>134</v>
      </c>
      <c r="G99" t="s">
        <v>134</v>
      </c>
      <c r="H99" t="s">
        <v>134</v>
      </c>
      <c r="I99" s="131">
        <v>42814</v>
      </c>
      <c r="K99" s="132" t="s">
        <v>878</v>
      </c>
      <c r="L99" t="s">
        <v>97</v>
      </c>
      <c r="M99" t="s">
        <v>864</v>
      </c>
      <c r="N99" s="168" t="s">
        <v>72</v>
      </c>
      <c r="O99" s="24" t="s">
        <v>773</v>
      </c>
      <c r="P99" s="24" t="s">
        <v>899</v>
      </c>
      <c r="Q99" s="99"/>
      <c r="R99" t="s">
        <v>767</v>
      </c>
      <c r="S99" s="108">
        <v>42811</v>
      </c>
      <c r="W99" s="115" t="s">
        <v>190</v>
      </c>
      <c r="X99" s="115">
        <f>COUNTIF(O87:O213,"*NL26*")</f>
        <v>1</v>
      </c>
      <c r="Y99" s="22"/>
      <c r="Z99" s="115"/>
      <c r="AA99" s="116"/>
    </row>
    <row r="100" spans="1:27">
      <c r="A100" s="137" t="s">
        <v>521</v>
      </c>
      <c r="B100" s="109" t="s">
        <v>672</v>
      </c>
      <c r="C100" t="s">
        <v>72</v>
      </c>
      <c r="D100" t="s">
        <v>75</v>
      </c>
      <c r="I100" s="131"/>
      <c r="J100" s="131"/>
      <c r="K100" s="132" t="s">
        <v>75</v>
      </c>
      <c r="L100" s="46"/>
      <c r="M100" t="s">
        <v>674</v>
      </c>
      <c r="N100" s="59"/>
      <c r="O100" s="25" t="s">
        <v>311</v>
      </c>
      <c r="P100" s="25" t="s">
        <v>75</v>
      </c>
      <c r="Q100" s="100"/>
      <c r="R100" s="99"/>
      <c r="S100" s="99"/>
      <c r="W100" s="115"/>
      <c r="X100" s="44"/>
      <c r="Y100" s="22"/>
      <c r="Z100" s="44"/>
      <c r="AA100" s="60"/>
    </row>
    <row r="101" spans="1:27" ht="15">
      <c r="A101" s="136" t="s">
        <v>252</v>
      </c>
      <c r="B101" t="s">
        <v>634</v>
      </c>
      <c r="C101" t="s">
        <v>72</v>
      </c>
      <c r="D101" t="s">
        <v>75</v>
      </c>
      <c r="E101" t="s">
        <v>134</v>
      </c>
      <c r="F101" t="s">
        <v>134</v>
      </c>
      <c r="G101" t="s">
        <v>134</v>
      </c>
      <c r="H101" t="s">
        <v>134</v>
      </c>
      <c r="I101" s="131" t="s">
        <v>223</v>
      </c>
      <c r="J101" s="132"/>
      <c r="K101" s="132" t="s">
        <v>75</v>
      </c>
      <c r="M101" t="s">
        <v>588</v>
      </c>
      <c r="N101"/>
      <c r="O101" s="24" t="s">
        <v>186</v>
      </c>
      <c r="P101" s="24" t="s">
        <v>186</v>
      </c>
      <c r="W101" s="115"/>
      <c r="X101" s="44"/>
      <c r="Y101" s="22"/>
      <c r="Z101" s="44"/>
      <c r="AA101" s="60"/>
    </row>
    <row r="102" spans="1:27">
      <c r="A102" s="160" t="s">
        <v>917</v>
      </c>
      <c r="C102" t="s">
        <v>74</v>
      </c>
      <c r="D102" t="s">
        <v>75</v>
      </c>
      <c r="E102" t="s">
        <v>134</v>
      </c>
      <c r="F102" t="s">
        <v>134</v>
      </c>
      <c r="G102" t="s">
        <v>134</v>
      </c>
      <c r="H102" t="s">
        <v>134</v>
      </c>
      <c r="I102" s="131">
        <v>42907</v>
      </c>
      <c r="J102" s="132">
        <v>43178</v>
      </c>
      <c r="K102" s="75" t="s">
        <v>920</v>
      </c>
      <c r="L102" t="s">
        <v>97</v>
      </c>
      <c r="M102" t="s">
        <v>919</v>
      </c>
      <c r="N102" s="29" t="s">
        <v>108</v>
      </c>
      <c r="O102" s="24" t="s">
        <v>880</v>
      </c>
      <c r="P102" s="24" t="s">
        <v>960</v>
      </c>
      <c r="Q102" s="99" t="s">
        <v>876</v>
      </c>
      <c r="R102" t="s">
        <v>824</v>
      </c>
      <c r="S102" s="132" t="s">
        <v>993</v>
      </c>
      <c r="W102" s="44"/>
      <c r="X102" s="44"/>
      <c r="Y102" s="22"/>
      <c r="Z102" s="44"/>
      <c r="AA102" s="60"/>
    </row>
    <row r="103" spans="1:27">
      <c r="A103" s="137" t="s">
        <v>84</v>
      </c>
      <c r="C103" t="s">
        <v>72</v>
      </c>
      <c r="D103" t="s">
        <v>75</v>
      </c>
      <c r="E103" t="s">
        <v>134</v>
      </c>
      <c r="F103" t="s">
        <v>134</v>
      </c>
      <c r="G103" t="s">
        <v>134</v>
      </c>
      <c r="H103" t="s">
        <v>134</v>
      </c>
      <c r="I103" s="131">
        <v>41828</v>
      </c>
      <c r="J103" s="131">
        <v>41927</v>
      </c>
      <c r="K103" s="132" t="s">
        <v>296</v>
      </c>
      <c r="L103" t="s">
        <v>97</v>
      </c>
      <c r="M103" t="s">
        <v>143</v>
      </c>
      <c r="N103" s="16" t="s">
        <v>141</v>
      </c>
      <c r="O103" s="24" t="s">
        <v>115</v>
      </c>
      <c r="P103" s="24" t="s">
        <v>117</v>
      </c>
      <c r="Q103" s="99" t="s">
        <v>95</v>
      </c>
      <c r="W103" s="44"/>
      <c r="X103" s="44"/>
      <c r="Y103" s="22"/>
      <c r="Z103" s="44"/>
      <c r="AA103" s="60"/>
    </row>
    <row r="104" spans="1:27">
      <c r="A104" s="22" t="s">
        <v>507</v>
      </c>
      <c r="B104" t="s">
        <v>508</v>
      </c>
      <c r="C104" t="s">
        <v>193</v>
      </c>
      <c r="D104" t="s">
        <v>75</v>
      </c>
      <c r="E104" t="s">
        <v>134</v>
      </c>
      <c r="F104" t="s">
        <v>134</v>
      </c>
      <c r="G104" t="s">
        <v>134</v>
      </c>
      <c r="H104" t="s">
        <v>134</v>
      </c>
      <c r="I104" s="131">
        <v>41968</v>
      </c>
      <c r="J104" s="131">
        <v>42436</v>
      </c>
      <c r="K104" s="132" t="s">
        <v>296</v>
      </c>
      <c r="L104" t="s">
        <v>97</v>
      </c>
      <c r="M104" t="s">
        <v>509</v>
      </c>
      <c r="N104" s="51" t="s">
        <v>226</v>
      </c>
      <c r="O104" s="25" t="s">
        <v>284</v>
      </c>
      <c r="P104" s="24" t="s">
        <v>271</v>
      </c>
      <c r="Q104" s="99" t="s">
        <v>218</v>
      </c>
      <c r="R104" t="s">
        <v>820</v>
      </c>
      <c r="S104" t="s">
        <v>510</v>
      </c>
      <c r="W104" s="44"/>
      <c r="X104" s="44"/>
      <c r="Y104" s="22"/>
      <c r="Z104" s="44"/>
      <c r="AA104" s="60"/>
    </row>
    <row r="105" spans="1:27">
      <c r="A105" s="160" t="s">
        <v>1015</v>
      </c>
      <c r="B105" t="s">
        <v>1024</v>
      </c>
      <c r="C105" t="s">
        <v>74</v>
      </c>
      <c r="D105" t="s">
        <v>292</v>
      </c>
      <c r="E105" t="s">
        <v>134</v>
      </c>
      <c r="F105" t="s">
        <v>134</v>
      </c>
      <c r="G105" t="s">
        <v>134</v>
      </c>
      <c r="H105" t="s">
        <v>134</v>
      </c>
      <c r="I105" s="131">
        <v>43272</v>
      </c>
      <c r="J105" s="131"/>
      <c r="K105" s="247" t="s">
        <v>920</v>
      </c>
      <c r="L105" t="s">
        <v>97</v>
      </c>
      <c r="M105" s="215" t="s">
        <v>1022</v>
      </c>
      <c r="N105" s="29" t="s">
        <v>372</v>
      </c>
      <c r="O105" s="25"/>
      <c r="P105" s="24" t="s">
        <v>960</v>
      </c>
      <c r="Q105" s="99" t="s">
        <v>995</v>
      </c>
      <c r="R105" t="s">
        <v>824</v>
      </c>
      <c r="S105" s="108">
        <v>43270</v>
      </c>
      <c r="W105" s="44"/>
      <c r="X105" s="44"/>
      <c r="Y105" s="22"/>
      <c r="Z105" s="44"/>
      <c r="AA105" s="60"/>
    </row>
    <row r="106" spans="1:27">
      <c r="A106" s="160" t="s">
        <v>616</v>
      </c>
      <c r="C106" t="s">
        <v>74</v>
      </c>
      <c r="D106" t="s">
        <v>75</v>
      </c>
      <c r="E106" t="s">
        <v>134</v>
      </c>
      <c r="F106" t="s">
        <v>134</v>
      </c>
      <c r="G106" t="s">
        <v>134</v>
      </c>
      <c r="H106" t="s">
        <v>134</v>
      </c>
      <c r="I106" s="131">
        <v>42489</v>
      </c>
      <c r="J106" s="131"/>
      <c r="K106" s="132" t="s">
        <v>75</v>
      </c>
      <c r="L106" t="s">
        <v>97</v>
      </c>
      <c r="M106" t="s">
        <v>618</v>
      </c>
      <c r="N106" s="51" t="s">
        <v>372</v>
      </c>
      <c r="O106" s="25" t="s">
        <v>647</v>
      </c>
      <c r="P106" s="24" t="s">
        <v>648</v>
      </c>
      <c r="Q106" s="99" t="s">
        <v>617</v>
      </c>
      <c r="R106" t="s">
        <v>824</v>
      </c>
      <c r="S106" t="s">
        <v>829</v>
      </c>
      <c r="W106" s="44"/>
      <c r="X106" s="44"/>
      <c r="Y106" s="22"/>
      <c r="Z106" s="44"/>
      <c r="AA106" s="60"/>
    </row>
    <row r="107" spans="1:27">
      <c r="A107" s="160" t="s">
        <v>676</v>
      </c>
      <c r="C107" t="s">
        <v>74</v>
      </c>
      <c r="D107" t="s">
        <v>75</v>
      </c>
      <c r="E107" t="s">
        <v>134</v>
      </c>
      <c r="F107" t="s">
        <v>134</v>
      </c>
      <c r="G107" t="s">
        <v>134</v>
      </c>
      <c r="H107" t="s">
        <v>134</v>
      </c>
      <c r="I107" s="131">
        <v>42606</v>
      </c>
      <c r="J107" s="131"/>
      <c r="K107" s="132">
        <v>42606</v>
      </c>
      <c r="L107" t="s">
        <v>97</v>
      </c>
      <c r="M107" t="s">
        <v>677</v>
      </c>
      <c r="N107" s="51" t="s">
        <v>372</v>
      </c>
      <c r="O107" s="25" t="s">
        <v>658</v>
      </c>
      <c r="P107" s="24" t="s">
        <v>648</v>
      </c>
      <c r="Q107" s="99" t="s">
        <v>659</v>
      </c>
      <c r="R107" t="s">
        <v>824</v>
      </c>
      <c r="S107" t="s">
        <v>825</v>
      </c>
      <c r="W107" s="44" t="s">
        <v>277</v>
      </c>
      <c r="X107" s="44">
        <f>COUNTIF(O87:O214,"*NL27*")</f>
        <v>5</v>
      </c>
      <c r="Y107" s="22"/>
      <c r="Z107" s="44">
        <f>COUNTIFS(I87:I212,"&gt;=01/10/2014",I87:I212,"&lt;=31/10/2014")</f>
        <v>4</v>
      </c>
      <c r="AA107" s="60"/>
    </row>
    <row r="108" spans="1:27" ht="15">
      <c r="A108" s="136" t="s">
        <v>630</v>
      </c>
      <c r="B108" t="s">
        <v>635</v>
      </c>
      <c r="C108" t="s">
        <v>72</v>
      </c>
      <c r="D108" t="s">
        <v>75</v>
      </c>
      <c r="E108" t="s">
        <v>134</v>
      </c>
      <c r="F108" t="s">
        <v>134</v>
      </c>
      <c r="G108" t="s">
        <v>134</v>
      </c>
      <c r="H108" t="s">
        <v>134</v>
      </c>
      <c r="I108" s="131" t="s">
        <v>223</v>
      </c>
      <c r="J108" s="132"/>
      <c r="K108" s="132" t="s">
        <v>75</v>
      </c>
      <c r="M108" t="s">
        <v>561</v>
      </c>
      <c r="N108"/>
      <c r="O108" s="24" t="s">
        <v>186</v>
      </c>
      <c r="P108" s="24" t="s">
        <v>186</v>
      </c>
      <c r="W108" s="44"/>
      <c r="X108" s="44"/>
      <c r="Y108" s="22"/>
      <c r="Z108" s="44"/>
      <c r="AA108" s="60" t="s">
        <v>192</v>
      </c>
    </row>
    <row r="109" spans="1:27">
      <c r="A109" s="22" t="s">
        <v>636</v>
      </c>
      <c r="B109" t="s">
        <v>637</v>
      </c>
      <c r="C109" t="s">
        <v>193</v>
      </c>
      <c r="D109" t="s">
        <v>75</v>
      </c>
      <c r="E109" t="s">
        <v>134</v>
      </c>
      <c r="F109" t="s">
        <v>134</v>
      </c>
      <c r="G109" t="s">
        <v>134</v>
      </c>
      <c r="H109" t="s">
        <v>134</v>
      </c>
      <c r="I109" s="131">
        <v>42027</v>
      </c>
      <c r="J109" s="131"/>
      <c r="K109" s="132">
        <v>42054</v>
      </c>
      <c r="L109" t="s">
        <v>97</v>
      </c>
      <c r="M109" t="s">
        <v>295</v>
      </c>
      <c r="N109" s="16" t="s">
        <v>119</v>
      </c>
      <c r="O109" s="24" t="s">
        <v>359</v>
      </c>
      <c r="P109" s="24" t="s">
        <v>307</v>
      </c>
      <c r="Q109" s="21" t="s">
        <v>299</v>
      </c>
      <c r="W109" s="44" t="s">
        <v>359</v>
      </c>
      <c r="X109" s="44">
        <f>COUNTIF(O87:O215,"*NL28*")</f>
        <v>5</v>
      </c>
      <c r="Y109" s="22"/>
      <c r="Z109" s="44">
        <f>COUNTIFS(I87:I212,"&gt;=01/11/2014",I87:I212,"&lt;=30/11/2014")</f>
        <v>4</v>
      </c>
      <c r="AA109" s="60"/>
    </row>
    <row r="110" spans="1:27" s="174" customFormat="1">
      <c r="A110" s="22" t="s">
        <v>281</v>
      </c>
      <c r="B110"/>
      <c r="C110" t="s">
        <v>193</v>
      </c>
      <c r="D110" t="s">
        <v>75</v>
      </c>
      <c r="E110" t="s">
        <v>134</v>
      </c>
      <c r="F110" t="s">
        <v>134</v>
      </c>
      <c r="G110" t="s">
        <v>134</v>
      </c>
      <c r="H110" t="s">
        <v>134</v>
      </c>
      <c r="I110" s="131">
        <v>41915</v>
      </c>
      <c r="J110" s="131">
        <v>41927</v>
      </c>
      <c r="K110" s="132" t="s">
        <v>296</v>
      </c>
      <c r="L110" t="s">
        <v>97</v>
      </c>
      <c r="M110" t="s">
        <v>189</v>
      </c>
      <c r="N110" s="16" t="s">
        <v>97</v>
      </c>
      <c r="O110" s="27" t="s">
        <v>124</v>
      </c>
      <c r="P110" s="24" t="s">
        <v>117</v>
      </c>
      <c r="Q110" s="99" t="s">
        <v>106</v>
      </c>
      <c r="R110" t="s">
        <v>816</v>
      </c>
      <c r="S110" t="s">
        <v>819</v>
      </c>
      <c r="T110"/>
      <c r="W110" s="181" t="s">
        <v>377</v>
      </c>
      <c r="X110" s="181">
        <f>COUNTIF(O2:O216,"*NL29*")</f>
        <v>12</v>
      </c>
      <c r="Y110" s="182"/>
      <c r="Z110" s="181"/>
      <c r="AA110" s="183" t="s">
        <v>215</v>
      </c>
    </row>
    <row r="111" spans="1:27" ht="16.5" customHeight="1">
      <c r="A111" s="173" t="s">
        <v>436</v>
      </c>
      <c r="B111" s="174"/>
      <c r="C111" s="174" t="s">
        <v>113</v>
      </c>
      <c r="D111" s="174" t="s">
        <v>75</v>
      </c>
      <c r="E111" s="174" t="s">
        <v>134</v>
      </c>
      <c r="F111" s="174" t="s">
        <v>134</v>
      </c>
      <c r="G111" s="174" t="s">
        <v>134</v>
      </c>
      <c r="H111" s="174" t="s">
        <v>134</v>
      </c>
      <c r="I111" s="175">
        <v>41828</v>
      </c>
      <c r="J111" s="184" t="s">
        <v>437</v>
      </c>
      <c r="K111" s="176" t="s">
        <v>296</v>
      </c>
      <c r="L111" s="174" t="s">
        <v>97</v>
      </c>
      <c r="M111" t="s">
        <v>110</v>
      </c>
      <c r="N111" s="177" t="s">
        <v>142</v>
      </c>
      <c r="O111" s="178" t="s">
        <v>124</v>
      </c>
      <c r="P111" s="179" t="s">
        <v>117</v>
      </c>
      <c r="Q111" s="180" t="s">
        <v>106</v>
      </c>
      <c r="R111" s="174"/>
      <c r="S111" s="174"/>
      <c r="T111" s="174"/>
      <c r="W111" s="44" t="s">
        <v>454</v>
      </c>
      <c r="X111" s="44">
        <f>COUNTIF(O2:O217,"*NL30*")</f>
        <v>4</v>
      </c>
      <c r="Z111" s="60"/>
      <c r="AA111" s="60"/>
    </row>
    <row r="112" spans="1:27" ht="16.5" customHeight="1">
      <c r="A112" s="160" t="s">
        <v>469</v>
      </c>
      <c r="C112" t="s">
        <v>74</v>
      </c>
      <c r="D112" t="s">
        <v>75</v>
      </c>
      <c r="E112" t="s">
        <v>134</v>
      </c>
      <c r="F112" t="s">
        <v>134</v>
      </c>
      <c r="G112" t="s">
        <v>134</v>
      </c>
      <c r="H112" t="s">
        <v>134</v>
      </c>
      <c r="I112" s="131">
        <v>42292</v>
      </c>
      <c r="J112" s="131"/>
      <c r="K112" s="132">
        <v>42292</v>
      </c>
      <c r="L112" t="s">
        <v>470</v>
      </c>
      <c r="M112" t="s">
        <v>471</v>
      </c>
      <c r="N112" s="16" t="s">
        <v>372</v>
      </c>
      <c r="O112" s="25" t="s">
        <v>480</v>
      </c>
      <c r="P112" s="24" t="s">
        <v>899</v>
      </c>
      <c r="Q112" s="99" t="s">
        <v>472</v>
      </c>
      <c r="R112" t="s">
        <v>824</v>
      </c>
      <c r="S112" t="s">
        <v>830</v>
      </c>
      <c r="W112" s="44"/>
      <c r="X112" s="44"/>
    </row>
    <row r="113" spans="1:27" ht="15">
      <c r="A113" s="136" t="s">
        <v>651</v>
      </c>
      <c r="C113" t="s">
        <v>72</v>
      </c>
      <c r="D113" t="s">
        <v>75</v>
      </c>
      <c r="E113" t="s">
        <v>134</v>
      </c>
      <c r="F113" t="s">
        <v>134</v>
      </c>
      <c r="G113" t="s">
        <v>134</v>
      </c>
      <c r="H113" t="s">
        <v>134</v>
      </c>
      <c r="I113" s="131">
        <v>42557</v>
      </c>
      <c r="J113" s="131"/>
      <c r="K113" s="132">
        <v>42557</v>
      </c>
      <c r="L113" t="s">
        <v>75</v>
      </c>
      <c r="M113" t="s">
        <v>652</v>
      </c>
      <c r="N113" s="118" t="s">
        <v>204</v>
      </c>
      <c r="O113" s="25" t="s">
        <v>647</v>
      </c>
      <c r="P113" s="24" t="s">
        <v>648</v>
      </c>
      <c r="Q113" t="s">
        <v>617</v>
      </c>
      <c r="R113" t="s">
        <v>767</v>
      </c>
      <c r="S113" t="s">
        <v>797</v>
      </c>
      <c r="W113" s="44" t="s">
        <v>480</v>
      </c>
      <c r="X113" s="44">
        <f>COUNTIF(O87:O218,"*NL31*")</f>
        <v>4</v>
      </c>
      <c r="Z113" s="115">
        <f>COUNTIFS(I87:I212,"&gt;=01/12/2014",I87:I212,"&lt;=31/12/2014")</f>
        <v>0</v>
      </c>
    </row>
    <row r="114" spans="1:27">
      <c r="A114" s="137" t="s">
        <v>1005</v>
      </c>
      <c r="C114" t="s">
        <v>72</v>
      </c>
      <c r="D114" t="s">
        <v>75</v>
      </c>
      <c r="E114" t="s">
        <v>134</v>
      </c>
      <c r="F114" t="s">
        <v>134</v>
      </c>
      <c r="G114" t="s">
        <v>134</v>
      </c>
      <c r="H114" t="s">
        <v>134</v>
      </c>
      <c r="I114" s="131">
        <v>42054</v>
      </c>
      <c r="J114" s="131"/>
      <c r="K114" s="132">
        <v>42054</v>
      </c>
      <c r="L114" t="s">
        <v>97</v>
      </c>
      <c r="M114" s="14" t="s">
        <v>1006</v>
      </c>
      <c r="N114" s="16" t="s">
        <v>298</v>
      </c>
      <c r="O114" s="25" t="s">
        <v>359</v>
      </c>
      <c r="P114" s="24" t="s">
        <v>307</v>
      </c>
      <c r="Q114" s="21" t="s">
        <v>299</v>
      </c>
      <c r="R114" t="s">
        <v>816</v>
      </c>
      <c r="S114" s="108">
        <v>42032</v>
      </c>
      <c r="W114" s="44"/>
      <c r="X114" s="44"/>
      <c r="Z114" s="115"/>
      <c r="AA114" s="116" t="s">
        <v>216</v>
      </c>
    </row>
    <row r="115" spans="1:27">
      <c r="A115" s="137" t="s">
        <v>750</v>
      </c>
      <c r="C115" t="s">
        <v>72</v>
      </c>
      <c r="D115" t="s">
        <v>75</v>
      </c>
      <c r="E115" t="s">
        <v>134</v>
      </c>
      <c r="F115" t="s">
        <v>134</v>
      </c>
      <c r="G115" t="s">
        <v>134</v>
      </c>
      <c r="H115" t="s">
        <v>134</v>
      </c>
      <c r="I115" s="131">
        <v>42747</v>
      </c>
      <c r="J115" s="131">
        <v>42754</v>
      </c>
      <c r="K115" s="132" t="s">
        <v>75</v>
      </c>
      <c r="L115" s="49" t="s">
        <v>729</v>
      </c>
      <c r="M115" t="s">
        <v>751</v>
      </c>
      <c r="N115" s="118" t="s">
        <v>72</v>
      </c>
      <c r="O115" s="24" t="s">
        <v>773</v>
      </c>
      <c r="P115" s="24" t="s">
        <v>899</v>
      </c>
      <c r="Q115" s="21" t="s">
        <v>745</v>
      </c>
      <c r="R115" t="s">
        <v>767</v>
      </c>
      <c r="S115" t="s">
        <v>781</v>
      </c>
      <c r="W115" s="44"/>
      <c r="X115" s="44"/>
      <c r="Z115" s="44"/>
      <c r="AA115" s="60"/>
    </row>
    <row r="116" spans="1:27">
      <c r="A116" s="137" t="s">
        <v>853</v>
      </c>
      <c r="C116" t="s">
        <v>72</v>
      </c>
      <c r="D116" t="s">
        <v>75</v>
      </c>
      <c r="E116" t="s">
        <v>134</v>
      </c>
      <c r="F116" t="s">
        <v>134</v>
      </c>
      <c r="G116" t="s">
        <v>134</v>
      </c>
      <c r="H116" t="s">
        <v>134</v>
      </c>
      <c r="I116" s="131">
        <v>42793</v>
      </c>
      <c r="J116" s="131"/>
      <c r="K116" s="108">
        <v>42794</v>
      </c>
      <c r="L116" s="49" t="s">
        <v>729</v>
      </c>
      <c r="M116" t="s">
        <v>854</v>
      </c>
      <c r="N116" s="118" t="s">
        <v>72</v>
      </c>
      <c r="O116" s="25" t="s">
        <v>773</v>
      </c>
      <c r="P116" s="24" t="s">
        <v>899</v>
      </c>
      <c r="Q116" s="21"/>
      <c r="R116" t="s">
        <v>767</v>
      </c>
      <c r="S116" s="108">
        <v>42793</v>
      </c>
      <c r="W116" s="115"/>
      <c r="X116" s="115"/>
      <c r="Z116" s="44"/>
      <c r="AA116" s="60"/>
    </row>
    <row r="117" spans="1:27">
      <c r="A117" s="160" t="s">
        <v>300</v>
      </c>
      <c r="C117" t="s">
        <v>74</v>
      </c>
      <c r="D117" t="s">
        <v>75</v>
      </c>
      <c r="E117" t="s">
        <v>134</v>
      </c>
      <c r="F117" t="s">
        <v>134</v>
      </c>
      <c r="G117" t="s">
        <v>134</v>
      </c>
      <c r="H117" t="s">
        <v>134</v>
      </c>
      <c r="I117" s="131">
        <v>42054</v>
      </c>
      <c r="J117" s="131"/>
      <c r="K117" s="132">
        <v>42054</v>
      </c>
      <c r="L117" s="46" t="s">
        <v>97</v>
      </c>
      <c r="M117" t="s">
        <v>304</v>
      </c>
      <c r="N117" s="16" t="s">
        <v>142</v>
      </c>
      <c r="O117" s="25" t="s">
        <v>359</v>
      </c>
      <c r="P117" s="24" t="s">
        <v>307</v>
      </c>
      <c r="Q117" s="21" t="s">
        <v>299</v>
      </c>
      <c r="R117" t="s">
        <v>816</v>
      </c>
      <c r="S117" s="108">
        <v>42032</v>
      </c>
      <c r="Z117" s="44">
        <f>COUNTIFS(I88:I212,"&gt;=01/01/2015",I88:I212,"&lt;=31/01/2015")</f>
        <v>1</v>
      </c>
      <c r="AA117" s="60"/>
    </row>
    <row r="118" spans="1:27">
      <c r="A118" s="139" t="s">
        <v>638</v>
      </c>
      <c r="B118" t="s">
        <v>639</v>
      </c>
      <c r="C118" t="s">
        <v>72</v>
      </c>
      <c r="D118" t="s">
        <v>75</v>
      </c>
      <c r="I118" s="131">
        <v>42436</v>
      </c>
      <c r="J118" s="131"/>
      <c r="K118" s="132">
        <v>42436</v>
      </c>
      <c r="L118" s="46" t="s">
        <v>97</v>
      </c>
      <c r="M118" t="s">
        <v>526</v>
      </c>
      <c r="N118" s="16" t="s">
        <v>73</v>
      </c>
      <c r="O118" s="25" t="s">
        <v>530</v>
      </c>
      <c r="P118" s="24" t="s">
        <v>899</v>
      </c>
      <c r="Q118" s="21" t="s">
        <v>494</v>
      </c>
      <c r="R118" t="s">
        <v>767</v>
      </c>
      <c r="S118" t="s">
        <v>790</v>
      </c>
      <c r="W118" s="124" t="s">
        <v>138</v>
      </c>
      <c r="X118" s="124">
        <f>SUM(X85:X92)</f>
        <v>13</v>
      </c>
      <c r="Z118" s="44"/>
      <c r="AA118" s="60" t="s">
        <v>360</v>
      </c>
    </row>
    <row r="119" spans="1:27" ht="15">
      <c r="A119" s="136" t="s">
        <v>538</v>
      </c>
      <c r="C119" t="s">
        <v>72</v>
      </c>
      <c r="D119" t="s">
        <v>75</v>
      </c>
      <c r="E119" t="s">
        <v>134</v>
      </c>
      <c r="F119" t="s">
        <v>134</v>
      </c>
      <c r="G119" t="s">
        <v>134</v>
      </c>
      <c r="H119" t="s">
        <v>134</v>
      </c>
      <c r="I119" s="131" t="s">
        <v>223</v>
      </c>
      <c r="J119" s="132"/>
      <c r="K119" s="132" t="s">
        <v>75</v>
      </c>
      <c r="M119" t="s">
        <v>590</v>
      </c>
      <c r="N119"/>
      <c r="O119" s="24" t="s">
        <v>186</v>
      </c>
      <c r="P119" s="24" t="s">
        <v>186</v>
      </c>
      <c r="W119" s="124"/>
      <c r="X119" s="124"/>
      <c r="Z119" s="44"/>
      <c r="AA119" s="60"/>
    </row>
    <row r="120" spans="1:27" ht="15">
      <c r="A120" s="136" t="s">
        <v>539</v>
      </c>
      <c r="C120" t="s">
        <v>72</v>
      </c>
      <c r="D120" t="s">
        <v>75</v>
      </c>
      <c r="E120" t="s">
        <v>134</v>
      </c>
      <c r="F120" t="s">
        <v>134</v>
      </c>
      <c r="G120" t="s">
        <v>134</v>
      </c>
      <c r="H120" t="s">
        <v>134</v>
      </c>
      <c r="I120" s="131" t="s">
        <v>223</v>
      </c>
      <c r="J120" s="132"/>
      <c r="K120" s="132" t="s">
        <v>75</v>
      </c>
      <c r="M120" t="s">
        <v>591</v>
      </c>
      <c r="N120"/>
      <c r="O120" s="24" t="s">
        <v>186</v>
      </c>
      <c r="P120" s="24" t="s">
        <v>186</v>
      </c>
      <c r="W120" s="60"/>
      <c r="X120" s="60"/>
      <c r="Z120" s="44">
        <f>COUNTIFS(I92:I212,"&gt;=01/02/2015",I92:I212,"&lt;=28/02/2015")</f>
        <v>3</v>
      </c>
      <c r="AA120" s="60"/>
    </row>
    <row r="121" spans="1:27" ht="15">
      <c r="A121" s="136" t="s">
        <v>540</v>
      </c>
      <c r="C121" t="s">
        <v>72</v>
      </c>
      <c r="D121" t="s">
        <v>75</v>
      </c>
      <c r="E121" t="s">
        <v>134</v>
      </c>
      <c r="F121" t="s">
        <v>134</v>
      </c>
      <c r="G121" t="s">
        <v>134</v>
      </c>
      <c r="H121" t="s">
        <v>134</v>
      </c>
      <c r="I121" s="131" t="s">
        <v>223</v>
      </c>
      <c r="J121" s="132"/>
      <c r="K121" s="132" t="s">
        <v>75</v>
      </c>
      <c r="M121" t="s">
        <v>592</v>
      </c>
      <c r="N121"/>
      <c r="O121" s="24" t="s">
        <v>186</v>
      </c>
      <c r="P121" s="24" t="s">
        <v>186</v>
      </c>
      <c r="Z121" s="44">
        <f>COUNTIFS(I2:I213,"&gt;=01/03/2015",I2:I213,"&lt;=31/03/2015")</f>
        <v>6</v>
      </c>
      <c r="AA121" s="60" t="s">
        <v>361</v>
      </c>
    </row>
    <row r="122" spans="1:27">
      <c r="A122" s="160" t="s">
        <v>375</v>
      </c>
      <c r="C122" t="s">
        <v>74</v>
      </c>
      <c r="D122" t="s">
        <v>75</v>
      </c>
      <c r="E122" t="s">
        <v>134</v>
      </c>
      <c r="F122" t="s">
        <v>134</v>
      </c>
      <c r="G122" t="s">
        <v>134</v>
      </c>
      <c r="H122" t="s">
        <v>134</v>
      </c>
      <c r="I122" s="131">
        <v>42094</v>
      </c>
      <c r="J122" s="131"/>
      <c r="K122" s="132">
        <v>42122</v>
      </c>
      <c r="L122" s="46" t="s">
        <v>97</v>
      </c>
      <c r="M122" t="s">
        <v>378</v>
      </c>
      <c r="N122" s="16" t="s">
        <v>108</v>
      </c>
      <c r="O122" s="25" t="s">
        <v>359</v>
      </c>
      <c r="P122" s="24" t="s">
        <v>410</v>
      </c>
      <c r="Q122" s="21" t="s">
        <v>376</v>
      </c>
      <c r="R122" t="s">
        <v>824</v>
      </c>
      <c r="S122" t="s">
        <v>831</v>
      </c>
      <c r="Z122" s="44"/>
      <c r="AA122" s="103">
        <v>42064</v>
      </c>
    </row>
    <row r="123" spans="1:27">
      <c r="A123" s="137" t="s">
        <v>478</v>
      </c>
      <c r="C123" t="s">
        <v>72</v>
      </c>
      <c r="D123" t="s">
        <v>75</v>
      </c>
      <c r="E123" t="s">
        <v>134</v>
      </c>
      <c r="F123" t="s">
        <v>134</v>
      </c>
      <c r="G123" t="s">
        <v>134</v>
      </c>
      <c r="H123" t="s">
        <v>134</v>
      </c>
      <c r="I123" s="131">
        <v>42325</v>
      </c>
      <c r="J123" s="131">
        <v>42326</v>
      </c>
      <c r="K123" s="132" t="s">
        <v>75</v>
      </c>
      <c r="L123" t="s">
        <v>97</v>
      </c>
      <c r="M123" t="s">
        <v>479</v>
      </c>
      <c r="N123" s="16" t="s">
        <v>481</v>
      </c>
      <c r="O123" s="24" t="s">
        <v>480</v>
      </c>
      <c r="P123" s="24" t="s">
        <v>899</v>
      </c>
      <c r="Q123" s="99" t="s">
        <v>472</v>
      </c>
      <c r="R123" t="s">
        <v>767</v>
      </c>
      <c r="S123" t="s">
        <v>798</v>
      </c>
      <c r="Z123" s="44"/>
      <c r="AA123" s="103"/>
    </row>
    <row r="124" spans="1:27">
      <c r="A124" s="160" t="s">
        <v>373</v>
      </c>
      <c r="C124" t="s">
        <v>74</v>
      </c>
      <c r="D124" t="s">
        <v>75</v>
      </c>
      <c r="E124" t="s">
        <v>134</v>
      </c>
      <c r="F124" t="s">
        <v>134</v>
      </c>
      <c r="G124" t="s">
        <v>134</v>
      </c>
      <c r="H124" t="s">
        <v>134</v>
      </c>
      <c r="I124" s="131">
        <v>42085</v>
      </c>
      <c r="J124" s="131"/>
      <c r="K124" s="132">
        <v>42122</v>
      </c>
      <c r="L124" s="46" t="s">
        <v>97</v>
      </c>
      <c r="M124" t="s">
        <v>374</v>
      </c>
      <c r="N124" s="16" t="s">
        <v>108</v>
      </c>
      <c r="O124" s="25" t="s">
        <v>359</v>
      </c>
      <c r="P124" s="24" t="s">
        <v>410</v>
      </c>
      <c r="Q124" s="21" t="s">
        <v>299</v>
      </c>
      <c r="R124" t="s">
        <v>824</v>
      </c>
      <c r="S124" t="s">
        <v>832</v>
      </c>
      <c r="Z124" s="44">
        <f>COUNTIFS(I2:I213,"&gt;=01/04/2015",I2:I213,"&lt;=30/04/2015")</f>
        <v>5</v>
      </c>
      <c r="AA124" s="103"/>
    </row>
    <row r="125" spans="1:27">
      <c r="A125" s="22" t="s">
        <v>164</v>
      </c>
      <c r="B125" t="s">
        <v>1040</v>
      </c>
      <c r="C125" t="s">
        <v>193</v>
      </c>
      <c r="D125" t="s">
        <v>75</v>
      </c>
      <c r="E125" t="s">
        <v>134</v>
      </c>
      <c r="F125" t="s">
        <v>134</v>
      </c>
      <c r="G125" t="s">
        <v>134</v>
      </c>
      <c r="H125" t="s">
        <v>134</v>
      </c>
      <c r="I125" s="131">
        <v>41831</v>
      </c>
      <c r="J125" s="131">
        <v>41927</v>
      </c>
      <c r="K125" s="132" t="s">
        <v>296</v>
      </c>
      <c r="L125" t="s">
        <v>97</v>
      </c>
      <c r="M125" t="s">
        <v>123</v>
      </c>
      <c r="N125" s="16" t="s">
        <v>111</v>
      </c>
      <c r="O125" s="25" t="s">
        <v>124</v>
      </c>
      <c r="P125" s="24" t="s">
        <v>118</v>
      </c>
      <c r="Q125" s="99" t="s">
        <v>106</v>
      </c>
      <c r="R125" t="s">
        <v>816</v>
      </c>
      <c r="S125" t="s">
        <v>818</v>
      </c>
      <c r="Z125" s="44"/>
      <c r="AA125" s="60" t="s">
        <v>402</v>
      </c>
    </row>
    <row r="126" spans="1:27">
      <c r="A126" s="22" t="s">
        <v>620</v>
      </c>
      <c r="B126" t="s">
        <v>619</v>
      </c>
      <c r="C126" t="s">
        <v>193</v>
      </c>
      <c r="D126" t="s">
        <v>75</v>
      </c>
      <c r="E126" t="s">
        <v>134</v>
      </c>
      <c r="F126" t="s">
        <v>134</v>
      </c>
      <c r="G126" t="s">
        <v>134</v>
      </c>
      <c r="H126" t="s">
        <v>134</v>
      </c>
      <c r="I126" s="131">
        <v>41922</v>
      </c>
      <c r="J126" s="131">
        <v>42499</v>
      </c>
      <c r="K126" s="132" t="s">
        <v>296</v>
      </c>
      <c r="L126" t="s">
        <v>97</v>
      </c>
      <c r="M126" t="s">
        <v>622</v>
      </c>
      <c r="N126" s="118" t="s">
        <v>623</v>
      </c>
      <c r="O126" s="25" t="s">
        <v>284</v>
      </c>
      <c r="P126" s="24" t="s">
        <v>271</v>
      </c>
      <c r="Q126" s="99" t="s">
        <v>218</v>
      </c>
      <c r="S126" t="s">
        <v>621</v>
      </c>
      <c r="Z126" s="60"/>
      <c r="AA126" s="60"/>
    </row>
    <row r="127" spans="1:27" ht="15">
      <c r="A127" s="136" t="s">
        <v>814</v>
      </c>
      <c r="C127" t="s">
        <v>72</v>
      </c>
      <c r="D127" t="s">
        <v>75</v>
      </c>
      <c r="E127" t="s">
        <v>134</v>
      </c>
      <c r="F127" t="s">
        <v>134</v>
      </c>
      <c r="G127" t="s">
        <v>134</v>
      </c>
      <c r="H127" t="s">
        <v>134</v>
      </c>
      <c r="I127" s="131">
        <v>42776</v>
      </c>
      <c r="J127" s="132"/>
      <c r="K127" s="131">
        <v>42776</v>
      </c>
      <c r="L127" t="s">
        <v>97</v>
      </c>
      <c r="M127" t="s">
        <v>815</v>
      </c>
      <c r="N127" s="118" t="s">
        <v>72</v>
      </c>
      <c r="O127" s="24" t="s">
        <v>773</v>
      </c>
      <c r="P127" s="24" t="s">
        <v>899</v>
      </c>
      <c r="Q127" t="s">
        <v>745</v>
      </c>
      <c r="R127" t="s">
        <v>767</v>
      </c>
      <c r="S127" s="108">
        <v>42776</v>
      </c>
      <c r="Z127" s="44">
        <f>COUNTIFS(I103:I215,"&gt;=01/05/2015",I103:I215,"&lt;31/05/2015")</f>
        <v>1</v>
      </c>
      <c r="AA127" s="60"/>
    </row>
    <row r="128" spans="1:27" ht="17" customHeight="1">
      <c r="A128" s="22" t="s">
        <v>86</v>
      </c>
      <c r="C128" t="s">
        <v>193</v>
      </c>
      <c r="D128" t="s">
        <v>75</v>
      </c>
      <c r="E128" t="s">
        <v>134</v>
      </c>
      <c r="F128" t="s">
        <v>134</v>
      </c>
      <c r="G128" t="s">
        <v>134</v>
      </c>
      <c r="H128" t="s">
        <v>134</v>
      </c>
      <c r="I128" s="131">
        <v>41947</v>
      </c>
      <c r="J128" s="131"/>
      <c r="K128" s="132">
        <v>42053</v>
      </c>
      <c r="L128" t="s">
        <v>97</v>
      </c>
      <c r="M128" t="s">
        <v>98</v>
      </c>
      <c r="N128" s="16" t="s">
        <v>221</v>
      </c>
      <c r="O128" s="24" t="s">
        <v>115</v>
      </c>
      <c r="P128" s="24" t="s">
        <v>117</v>
      </c>
      <c r="Q128" s="99" t="s">
        <v>1121</v>
      </c>
      <c r="S128" t="s">
        <v>220</v>
      </c>
      <c r="Z128" s="44">
        <f>COUNTIFS(I3:I216,"&gt;=01/06/2015",I3:I216,"&lt;30/06/2015")</f>
        <v>5</v>
      </c>
      <c r="AA128" s="60" t="s">
        <v>403</v>
      </c>
    </row>
    <row r="129" spans="1:27">
      <c r="A129" s="160" t="s">
        <v>496</v>
      </c>
      <c r="C129" t="s">
        <v>74</v>
      </c>
      <c r="D129" t="s">
        <v>75</v>
      </c>
      <c r="E129" t="s">
        <v>134</v>
      </c>
      <c r="F129" t="s">
        <v>134</v>
      </c>
      <c r="G129" t="s">
        <v>134</v>
      </c>
      <c r="H129" t="s">
        <v>134</v>
      </c>
      <c r="I129" s="131">
        <v>42415</v>
      </c>
      <c r="J129" s="131"/>
      <c r="K129" s="132" t="s">
        <v>75</v>
      </c>
      <c r="L129" t="s">
        <v>97</v>
      </c>
      <c r="M129" t="s">
        <v>498</v>
      </c>
      <c r="N129" s="16" t="s">
        <v>108</v>
      </c>
      <c r="O129" s="24" t="s">
        <v>530</v>
      </c>
      <c r="P129" s="24" t="s">
        <v>899</v>
      </c>
      <c r="Q129" s="99"/>
      <c r="R129" t="s">
        <v>824</v>
      </c>
      <c r="S129" t="s">
        <v>827</v>
      </c>
      <c r="Z129" s="44">
        <f>COUNTIFS(I3:I217,"&gt;=01/07/2015",I3:I217,"&lt;31/07/2015")</f>
        <v>0</v>
      </c>
      <c r="AA129" s="60" t="s">
        <v>448</v>
      </c>
    </row>
    <row r="130" spans="1:27" ht="15">
      <c r="A130" s="136" t="s">
        <v>541</v>
      </c>
      <c r="C130" t="s">
        <v>72</v>
      </c>
      <c r="D130" t="s">
        <v>75</v>
      </c>
      <c r="E130" t="s">
        <v>134</v>
      </c>
      <c r="F130" t="s">
        <v>134</v>
      </c>
      <c r="G130" t="s">
        <v>134</v>
      </c>
      <c r="H130" t="s">
        <v>134</v>
      </c>
      <c r="I130" s="131" t="s">
        <v>223</v>
      </c>
      <c r="J130" s="132"/>
      <c r="K130" s="132" t="s">
        <v>75</v>
      </c>
      <c r="M130" t="s">
        <v>593</v>
      </c>
      <c r="N130"/>
      <c r="O130" s="24" t="s">
        <v>186</v>
      </c>
      <c r="P130" s="24" t="s">
        <v>186</v>
      </c>
    </row>
    <row r="131" spans="1:27">
      <c r="A131" s="160" t="s">
        <v>908</v>
      </c>
      <c r="C131" t="s">
        <v>74</v>
      </c>
      <c r="D131" t="s">
        <v>75</v>
      </c>
      <c r="E131" t="s">
        <v>134</v>
      </c>
      <c r="F131" t="s">
        <v>134</v>
      </c>
      <c r="G131" t="s">
        <v>134</v>
      </c>
      <c r="H131" t="s">
        <v>134</v>
      </c>
      <c r="I131" s="131">
        <v>42901</v>
      </c>
      <c r="J131" s="131"/>
      <c r="K131" s="132" t="s">
        <v>75</v>
      </c>
      <c r="L131" t="s">
        <v>97</v>
      </c>
      <c r="M131" t="s">
        <v>909</v>
      </c>
      <c r="N131" s="16" t="s">
        <v>108</v>
      </c>
      <c r="O131" s="24" t="s">
        <v>880</v>
      </c>
      <c r="P131" s="24" t="s">
        <v>960</v>
      </c>
      <c r="Q131" s="99" t="s">
        <v>876</v>
      </c>
      <c r="R131" t="s">
        <v>824</v>
      </c>
      <c r="S131" s="108">
        <v>42894</v>
      </c>
    </row>
    <row r="132" spans="1:27">
      <c r="A132" s="22" t="s">
        <v>1039</v>
      </c>
      <c r="C132" t="s">
        <v>193</v>
      </c>
      <c r="D132" t="s">
        <v>75</v>
      </c>
      <c r="E132" t="s">
        <v>134</v>
      </c>
      <c r="F132" t="s">
        <v>134</v>
      </c>
      <c r="G132" t="s">
        <v>134</v>
      </c>
      <c r="H132" t="s">
        <v>134</v>
      </c>
      <c r="I132" s="131">
        <v>43124</v>
      </c>
      <c r="J132" s="131"/>
      <c r="K132" s="132">
        <v>43124</v>
      </c>
      <c r="L132" t="s">
        <v>97</v>
      </c>
      <c r="M132" s="14" t="s">
        <v>966</v>
      </c>
      <c r="N132" s="16" t="s">
        <v>967</v>
      </c>
      <c r="O132" s="24" t="s">
        <v>973</v>
      </c>
      <c r="P132" s="24" t="s">
        <v>960</v>
      </c>
      <c r="Q132" s="99" t="s">
        <v>965</v>
      </c>
      <c r="R132" t="s">
        <v>767</v>
      </c>
      <c r="S132" s="108">
        <v>43123</v>
      </c>
      <c r="Z132" s="60"/>
      <c r="AA132" s="60" t="s">
        <v>139</v>
      </c>
    </row>
    <row r="133" spans="1:27" ht="15">
      <c r="A133" s="136" t="s">
        <v>255</v>
      </c>
      <c r="C133" t="s">
        <v>72</v>
      </c>
      <c r="D133" t="s">
        <v>75</v>
      </c>
      <c r="E133" t="s">
        <v>134</v>
      </c>
      <c r="F133" t="s">
        <v>134</v>
      </c>
      <c r="G133" t="s">
        <v>134</v>
      </c>
      <c r="H133" t="s">
        <v>134</v>
      </c>
      <c r="I133" s="131" t="s">
        <v>223</v>
      </c>
      <c r="J133" s="132"/>
      <c r="K133" s="132" t="s">
        <v>75</v>
      </c>
      <c r="M133" t="s">
        <v>594</v>
      </c>
      <c r="N133"/>
      <c r="O133" s="24" t="s">
        <v>186</v>
      </c>
      <c r="P133" s="24" t="s">
        <v>186</v>
      </c>
    </row>
    <row r="134" spans="1:27" ht="15">
      <c r="A134" s="136" t="s">
        <v>256</v>
      </c>
      <c r="C134" t="s">
        <v>72</v>
      </c>
      <c r="D134" t="s">
        <v>75</v>
      </c>
      <c r="E134" t="s">
        <v>134</v>
      </c>
      <c r="F134" t="s">
        <v>134</v>
      </c>
      <c r="G134" t="s">
        <v>134</v>
      </c>
      <c r="H134" t="s">
        <v>134</v>
      </c>
      <c r="I134" s="131" t="s">
        <v>223</v>
      </c>
      <c r="J134" s="132"/>
      <c r="K134" s="132" t="s">
        <v>75</v>
      </c>
      <c r="M134" t="s">
        <v>595</v>
      </c>
      <c r="N134"/>
      <c r="O134" s="24" t="s">
        <v>186</v>
      </c>
      <c r="P134" s="24" t="s">
        <v>186</v>
      </c>
    </row>
    <row r="135" spans="1:27" ht="15">
      <c r="A135" s="136" t="s">
        <v>257</v>
      </c>
      <c r="C135" t="s">
        <v>72</v>
      </c>
      <c r="D135" t="s">
        <v>75</v>
      </c>
      <c r="E135" t="s">
        <v>134</v>
      </c>
      <c r="F135" t="s">
        <v>134</v>
      </c>
      <c r="G135" t="s">
        <v>134</v>
      </c>
      <c r="H135" t="s">
        <v>134</v>
      </c>
      <c r="I135" s="131" t="s">
        <v>223</v>
      </c>
      <c r="J135" s="132"/>
      <c r="K135" s="132" t="s">
        <v>75</v>
      </c>
      <c r="M135" t="s">
        <v>596</v>
      </c>
      <c r="N135"/>
      <c r="O135" s="24" t="s">
        <v>186</v>
      </c>
      <c r="P135" s="24" t="s">
        <v>186</v>
      </c>
    </row>
    <row r="136" spans="1:27" ht="15">
      <c r="A136" s="136" t="s">
        <v>749</v>
      </c>
      <c r="B136" t="s">
        <v>748</v>
      </c>
      <c r="C136" t="s">
        <v>72</v>
      </c>
      <c r="D136" t="s">
        <v>75</v>
      </c>
      <c r="E136" t="s">
        <v>134</v>
      </c>
      <c r="F136" t="s">
        <v>134</v>
      </c>
      <c r="G136" t="s">
        <v>134</v>
      </c>
      <c r="H136" t="s">
        <v>134</v>
      </c>
      <c r="I136" s="131">
        <v>42692</v>
      </c>
      <c r="J136" s="132">
        <v>42747</v>
      </c>
      <c r="K136" s="132" t="s">
        <v>75</v>
      </c>
      <c r="L136" t="s">
        <v>729</v>
      </c>
      <c r="M136" t="s">
        <v>730</v>
      </c>
      <c r="N136" s="48" t="s">
        <v>204</v>
      </c>
      <c r="O136" s="24" t="s">
        <v>725</v>
      </c>
      <c r="P136" s="24" t="s">
        <v>899</v>
      </c>
      <c r="Q136" t="s">
        <v>745</v>
      </c>
      <c r="R136" t="s">
        <v>767</v>
      </c>
      <c r="S136" t="s">
        <v>799</v>
      </c>
    </row>
    <row r="137" spans="1:27" ht="15">
      <c r="A137" s="157" t="s">
        <v>644</v>
      </c>
      <c r="C137" t="s">
        <v>193</v>
      </c>
      <c r="D137" t="s">
        <v>75</v>
      </c>
      <c r="E137" t="s">
        <v>134</v>
      </c>
      <c r="F137" t="s">
        <v>134</v>
      </c>
      <c r="G137" t="s">
        <v>134</v>
      </c>
      <c r="H137" t="s">
        <v>134</v>
      </c>
      <c r="I137" s="131">
        <v>42525</v>
      </c>
      <c r="J137" s="132"/>
      <c r="K137" s="132" t="s">
        <v>673</v>
      </c>
      <c r="L137" t="s">
        <v>97</v>
      </c>
      <c r="M137" t="s">
        <v>645</v>
      </c>
      <c r="N137" s="16" t="s">
        <v>199</v>
      </c>
      <c r="O137" s="25" t="s">
        <v>647</v>
      </c>
      <c r="P137" s="24" t="s">
        <v>648</v>
      </c>
      <c r="Q137" s="99" t="s">
        <v>617</v>
      </c>
      <c r="R137" t="s">
        <v>767</v>
      </c>
      <c r="S137" t="s">
        <v>800</v>
      </c>
    </row>
    <row r="138" spans="1:27">
      <c r="A138" s="22" t="s">
        <v>87</v>
      </c>
      <c r="C138" t="s">
        <v>193</v>
      </c>
      <c r="D138" t="s">
        <v>75</v>
      </c>
      <c r="E138" t="s">
        <v>134</v>
      </c>
      <c r="F138" t="s">
        <v>134</v>
      </c>
      <c r="G138" t="s">
        <v>134</v>
      </c>
      <c r="H138" t="s">
        <v>134</v>
      </c>
      <c r="I138" s="131">
        <v>42054</v>
      </c>
      <c r="J138" s="131">
        <v>42220</v>
      </c>
      <c r="K138" s="132" t="s">
        <v>296</v>
      </c>
      <c r="L138" s="49" t="s">
        <v>97</v>
      </c>
      <c r="M138" t="s">
        <v>446</v>
      </c>
      <c r="N138" s="51" t="s">
        <v>199</v>
      </c>
      <c r="O138" s="25" t="s">
        <v>124</v>
      </c>
      <c r="P138" s="24" t="s">
        <v>117</v>
      </c>
      <c r="Q138" s="99" t="s">
        <v>306</v>
      </c>
      <c r="S138" t="s">
        <v>447</v>
      </c>
    </row>
    <row r="139" spans="1:27" ht="15">
      <c r="A139" s="136" t="s">
        <v>904</v>
      </c>
      <c r="C139" t="s">
        <v>72</v>
      </c>
      <c r="D139" t="s">
        <v>75</v>
      </c>
      <c r="E139" t="s">
        <v>134</v>
      </c>
      <c r="F139" t="s">
        <v>134</v>
      </c>
      <c r="G139" t="s">
        <v>134</v>
      </c>
      <c r="H139" t="s">
        <v>134</v>
      </c>
      <c r="I139" s="131">
        <v>42895</v>
      </c>
      <c r="J139" s="132"/>
      <c r="K139" s="132" t="s">
        <v>878</v>
      </c>
      <c r="L139" t="s">
        <v>97</v>
      </c>
      <c r="M139" t="s">
        <v>903</v>
      </c>
      <c r="N139" s="118" t="s">
        <v>72</v>
      </c>
      <c r="O139" s="25" t="s">
        <v>880</v>
      </c>
      <c r="P139" s="24" t="s">
        <v>960</v>
      </c>
      <c r="Q139" s="99" t="s">
        <v>876</v>
      </c>
      <c r="R139" t="s">
        <v>767</v>
      </c>
      <c r="S139" s="108">
        <v>42894</v>
      </c>
    </row>
    <row r="140" spans="1:27" ht="15">
      <c r="A140" s="136" t="s">
        <v>258</v>
      </c>
      <c r="C140" t="s">
        <v>72</v>
      </c>
      <c r="D140" t="s">
        <v>75</v>
      </c>
      <c r="E140" t="s">
        <v>134</v>
      </c>
      <c r="F140" t="s">
        <v>134</v>
      </c>
      <c r="G140" t="s">
        <v>134</v>
      </c>
      <c r="H140" t="s">
        <v>134</v>
      </c>
      <c r="I140" s="131" t="s">
        <v>223</v>
      </c>
      <c r="J140" s="132"/>
      <c r="K140" s="132" t="s">
        <v>75</v>
      </c>
      <c r="M140" t="s">
        <v>597</v>
      </c>
      <c r="N140"/>
      <c r="O140" s="24" t="s">
        <v>186</v>
      </c>
      <c r="P140" s="24" t="s">
        <v>186</v>
      </c>
    </row>
    <row r="141" spans="1:27" ht="15">
      <c r="A141" s="136" t="s">
        <v>940</v>
      </c>
      <c r="C141" t="s">
        <v>72</v>
      </c>
      <c r="D141" t="s">
        <v>75</v>
      </c>
      <c r="E141" t="s">
        <v>134</v>
      </c>
      <c r="F141" t="s">
        <v>134</v>
      </c>
      <c r="G141" t="s">
        <v>134</v>
      </c>
      <c r="H141" t="s">
        <v>134</v>
      </c>
      <c r="I141" s="131">
        <v>43014</v>
      </c>
      <c r="J141" s="132"/>
      <c r="K141" s="132">
        <v>43034</v>
      </c>
      <c r="L141" t="s">
        <v>97</v>
      </c>
      <c r="M141" s="14" t="s">
        <v>946</v>
      </c>
      <c r="N141" t="s">
        <v>394</v>
      </c>
      <c r="O141" s="24" t="s">
        <v>945</v>
      </c>
      <c r="P141" s="24" t="s">
        <v>960</v>
      </c>
      <c r="R141" t="s">
        <v>767</v>
      </c>
      <c r="S141" s="108">
        <v>43007</v>
      </c>
    </row>
    <row r="142" spans="1:27">
      <c r="A142" s="22" t="s">
        <v>88</v>
      </c>
      <c r="C142" t="s">
        <v>193</v>
      </c>
      <c r="D142" t="s">
        <v>75</v>
      </c>
      <c r="E142" t="s">
        <v>134</v>
      </c>
      <c r="F142" t="s">
        <v>134</v>
      </c>
      <c r="G142" t="s">
        <v>134</v>
      </c>
      <c r="H142" t="s">
        <v>134</v>
      </c>
      <c r="I142" s="131">
        <v>41828</v>
      </c>
      <c r="J142" s="131">
        <v>41927</v>
      </c>
      <c r="K142" s="132" t="s">
        <v>296</v>
      </c>
      <c r="L142" t="s">
        <v>97</v>
      </c>
      <c r="M142" t="s">
        <v>127</v>
      </c>
      <c r="N142" s="16" t="s">
        <v>111</v>
      </c>
      <c r="O142" s="25" t="s">
        <v>124</v>
      </c>
      <c r="P142" s="24" t="s">
        <v>117</v>
      </c>
      <c r="Q142" s="99" t="s">
        <v>106</v>
      </c>
    </row>
    <row r="143" spans="1:27" ht="15">
      <c r="A143" s="136" t="s">
        <v>259</v>
      </c>
      <c r="C143" t="s">
        <v>72</v>
      </c>
      <c r="D143" t="s">
        <v>75</v>
      </c>
      <c r="E143" t="s">
        <v>134</v>
      </c>
      <c r="F143" t="s">
        <v>134</v>
      </c>
      <c r="G143" t="s">
        <v>134</v>
      </c>
      <c r="H143" t="s">
        <v>134</v>
      </c>
      <c r="I143" s="131" t="s">
        <v>223</v>
      </c>
      <c r="J143" s="132"/>
      <c r="K143" s="132" t="s">
        <v>75</v>
      </c>
      <c r="M143" t="s">
        <v>598</v>
      </c>
      <c r="N143"/>
      <c r="O143" s="24" t="s">
        <v>186</v>
      </c>
      <c r="P143" s="24" t="s">
        <v>186</v>
      </c>
    </row>
    <row r="144" spans="1:27" ht="15">
      <c r="A144" s="136" t="s">
        <v>846</v>
      </c>
      <c r="C144" t="s">
        <v>72</v>
      </c>
      <c r="D144" t="s">
        <v>75</v>
      </c>
      <c r="E144" t="s">
        <v>134</v>
      </c>
      <c r="F144" t="s">
        <v>134</v>
      </c>
      <c r="G144" t="s">
        <v>134</v>
      </c>
      <c r="H144" t="s">
        <v>134</v>
      </c>
      <c r="I144" s="131">
        <v>42793</v>
      </c>
      <c r="J144" s="132"/>
      <c r="K144" s="108">
        <v>42794</v>
      </c>
      <c r="L144" t="s">
        <v>97</v>
      </c>
      <c r="M144" t="s">
        <v>847</v>
      </c>
      <c r="N144" s="118" t="s">
        <v>72</v>
      </c>
      <c r="O144" s="24" t="s">
        <v>773</v>
      </c>
      <c r="P144" s="24" t="s">
        <v>899</v>
      </c>
      <c r="Q144" s="99" t="s">
        <v>745</v>
      </c>
      <c r="R144" t="s">
        <v>767</v>
      </c>
      <c r="S144" s="108">
        <v>42789</v>
      </c>
    </row>
    <row r="145" spans="1:19">
      <c r="A145" s="137" t="s">
        <v>717</v>
      </c>
      <c r="C145" t="s">
        <v>72</v>
      </c>
      <c r="D145" t="s">
        <v>75</v>
      </c>
      <c r="E145" t="s">
        <v>134</v>
      </c>
      <c r="F145" t="s">
        <v>134</v>
      </c>
      <c r="G145" t="s">
        <v>134</v>
      </c>
      <c r="H145" t="s">
        <v>134</v>
      </c>
      <c r="I145" s="131">
        <v>42663</v>
      </c>
      <c r="J145" s="131"/>
      <c r="K145" s="132">
        <v>42663</v>
      </c>
      <c r="L145" s="48" t="s">
        <v>462</v>
      </c>
      <c r="M145" t="s">
        <v>718</v>
      </c>
      <c r="N145" s="118" t="s">
        <v>72</v>
      </c>
      <c r="O145" s="24" t="s">
        <v>725</v>
      </c>
      <c r="P145" s="210" t="s">
        <v>899</v>
      </c>
      <c r="Q145" s="99" t="s">
        <v>712</v>
      </c>
      <c r="R145" t="s">
        <v>767</v>
      </c>
      <c r="S145" t="s">
        <v>801</v>
      </c>
    </row>
    <row r="146" spans="1:19">
      <c r="A146" s="160" t="s">
        <v>922</v>
      </c>
      <c r="C146" t="s">
        <v>74</v>
      </c>
      <c r="D146" t="s">
        <v>75</v>
      </c>
      <c r="E146" t="s">
        <v>134</v>
      </c>
      <c r="F146" t="s">
        <v>134</v>
      </c>
      <c r="G146" t="s">
        <v>134</v>
      </c>
      <c r="H146" t="s">
        <v>134</v>
      </c>
      <c r="I146" s="131">
        <v>42907</v>
      </c>
      <c r="J146" s="131">
        <v>43178</v>
      </c>
      <c r="K146" s="75" t="s">
        <v>920</v>
      </c>
      <c r="L146" t="s">
        <v>97</v>
      </c>
      <c r="M146" t="s">
        <v>921</v>
      </c>
      <c r="N146" s="16" t="s">
        <v>108</v>
      </c>
      <c r="O146" s="24" t="s">
        <v>880</v>
      </c>
      <c r="P146" s="24" t="s">
        <v>960</v>
      </c>
      <c r="Q146" s="99" t="s">
        <v>876</v>
      </c>
      <c r="R146" t="s">
        <v>824</v>
      </c>
      <c r="S146" s="132" t="s">
        <v>992</v>
      </c>
    </row>
    <row r="147" spans="1:19" ht="15.75" customHeight="1">
      <c r="A147" s="137" t="s">
        <v>482</v>
      </c>
      <c r="C147" t="s">
        <v>72</v>
      </c>
      <c r="D147" t="s">
        <v>75</v>
      </c>
      <c r="E147" t="s">
        <v>134</v>
      </c>
      <c r="F147" t="s">
        <v>134</v>
      </c>
      <c r="G147" t="s">
        <v>134</v>
      </c>
      <c r="H147" t="s">
        <v>134</v>
      </c>
      <c r="I147" s="131">
        <v>42341</v>
      </c>
      <c r="J147" s="131"/>
      <c r="K147" s="132">
        <v>42341</v>
      </c>
      <c r="L147" t="s">
        <v>97</v>
      </c>
      <c r="M147" t="s">
        <v>483</v>
      </c>
      <c r="N147" s="1" t="s">
        <v>111</v>
      </c>
      <c r="O147" s="24" t="s">
        <v>480</v>
      </c>
      <c r="P147" s="210" t="s">
        <v>899</v>
      </c>
      <c r="Q147" s="99" t="s">
        <v>472</v>
      </c>
      <c r="R147" t="s">
        <v>767</v>
      </c>
      <c r="S147" t="s">
        <v>776</v>
      </c>
    </row>
    <row r="148" spans="1:19" ht="24" customHeight="1">
      <c r="A148" s="160" t="s">
        <v>1016</v>
      </c>
      <c r="B148" t="s">
        <v>1021</v>
      </c>
      <c r="C148" t="s">
        <v>74</v>
      </c>
      <c r="D148" t="s">
        <v>292</v>
      </c>
      <c r="E148" t="s">
        <v>134</v>
      </c>
      <c r="F148" t="s">
        <v>134</v>
      </c>
      <c r="H148" t="s">
        <v>134</v>
      </c>
      <c r="I148" s="131">
        <v>43272</v>
      </c>
      <c r="J148" s="131"/>
      <c r="K148" s="247" t="s">
        <v>920</v>
      </c>
      <c r="L148" t="s">
        <v>97</v>
      </c>
      <c r="M148" s="215" t="s">
        <v>1020</v>
      </c>
      <c r="N148" s="29" t="s">
        <v>372</v>
      </c>
      <c r="O148" s="24"/>
      <c r="P148" s="24" t="s">
        <v>960</v>
      </c>
      <c r="Q148" s="99" t="s">
        <v>995</v>
      </c>
      <c r="R148" t="s">
        <v>824</v>
      </c>
      <c r="S148" s="108">
        <v>43270</v>
      </c>
    </row>
    <row r="149" spans="1:19" ht="15">
      <c r="A149" s="136" t="s">
        <v>752</v>
      </c>
      <c r="C149" t="s">
        <v>72</v>
      </c>
      <c r="D149" t="s">
        <v>75</v>
      </c>
      <c r="E149" t="s">
        <v>134</v>
      </c>
      <c r="F149" t="s">
        <v>134</v>
      </c>
      <c r="G149" t="s">
        <v>134</v>
      </c>
      <c r="H149" t="s">
        <v>134</v>
      </c>
      <c r="I149" s="131">
        <v>42748</v>
      </c>
      <c r="J149" s="132"/>
      <c r="K149" s="132">
        <v>42748</v>
      </c>
      <c r="L149" t="s">
        <v>97</v>
      </c>
      <c r="M149" t="s">
        <v>753</v>
      </c>
      <c r="N149" s="48" t="s">
        <v>204</v>
      </c>
      <c r="O149" s="24" t="s">
        <v>773</v>
      </c>
      <c r="P149" s="210" t="s">
        <v>899</v>
      </c>
      <c r="Q149" s="99" t="s">
        <v>745</v>
      </c>
      <c r="R149" t="s">
        <v>767</v>
      </c>
      <c r="S149" t="s">
        <v>781</v>
      </c>
    </row>
    <row r="150" spans="1:19">
      <c r="A150" s="22" t="s">
        <v>475</v>
      </c>
      <c r="C150" t="s">
        <v>193</v>
      </c>
      <c r="D150" t="s">
        <v>75</v>
      </c>
      <c r="E150" t="s">
        <v>134</v>
      </c>
      <c r="F150" t="s">
        <v>134</v>
      </c>
      <c r="G150" t="s">
        <v>134</v>
      </c>
      <c r="H150" t="s">
        <v>134</v>
      </c>
      <c r="I150" s="131">
        <v>42299</v>
      </c>
      <c r="J150" s="131"/>
      <c r="K150" s="132" t="s">
        <v>75</v>
      </c>
      <c r="L150" t="s">
        <v>97</v>
      </c>
      <c r="M150" t="s">
        <v>476</v>
      </c>
      <c r="N150" s="16" t="s">
        <v>477</v>
      </c>
      <c r="O150" s="25" t="s">
        <v>480</v>
      </c>
      <c r="P150" s="210" t="s">
        <v>899</v>
      </c>
      <c r="Q150" s="99" t="s">
        <v>472</v>
      </c>
      <c r="R150" t="s">
        <v>767</v>
      </c>
      <c r="S150" t="s">
        <v>802</v>
      </c>
    </row>
    <row r="151" spans="1:19">
      <c r="A151" s="160" t="s">
        <v>959</v>
      </c>
      <c r="C151" t="s">
        <v>74</v>
      </c>
      <c r="D151" t="s">
        <v>75</v>
      </c>
      <c r="E151" t="s">
        <v>134</v>
      </c>
      <c r="F151" t="s">
        <v>134</v>
      </c>
      <c r="G151" t="s">
        <v>134</v>
      </c>
      <c r="H151" t="s">
        <v>134</v>
      </c>
      <c r="I151" s="131">
        <v>43014</v>
      </c>
      <c r="J151" s="131"/>
      <c r="K151" s="48" t="s">
        <v>920</v>
      </c>
      <c r="L151" t="s">
        <v>97</v>
      </c>
      <c r="M151" s="48" t="s">
        <v>944</v>
      </c>
      <c r="O151" s="24" t="s">
        <v>945</v>
      </c>
      <c r="P151" s="24" t="s">
        <v>960</v>
      </c>
      <c r="Q151" s="99"/>
      <c r="R151" t="s">
        <v>824</v>
      </c>
      <c r="S151" s="108">
        <v>43004</v>
      </c>
    </row>
    <row r="152" spans="1:19">
      <c r="A152" s="137" t="s">
        <v>905</v>
      </c>
      <c r="C152" t="s">
        <v>72</v>
      </c>
      <c r="D152" t="s">
        <v>75</v>
      </c>
      <c r="E152" t="s">
        <v>134</v>
      </c>
      <c r="F152" t="s">
        <v>134</v>
      </c>
      <c r="G152" t="s">
        <v>134</v>
      </c>
      <c r="H152" t="s">
        <v>134</v>
      </c>
      <c r="I152" s="131"/>
      <c r="J152" s="131"/>
      <c r="K152" s="132"/>
      <c r="L152" t="s">
        <v>97</v>
      </c>
      <c r="M152" t="s">
        <v>914</v>
      </c>
      <c r="N152" s="118" t="s">
        <v>72</v>
      </c>
      <c r="O152" s="25" t="s">
        <v>880</v>
      </c>
      <c r="P152" s="24" t="s">
        <v>960</v>
      </c>
      <c r="Q152" s="99" t="s">
        <v>876</v>
      </c>
      <c r="R152" t="s">
        <v>767</v>
      </c>
      <c r="S152" s="108">
        <v>42902</v>
      </c>
    </row>
    <row r="153" spans="1:19">
      <c r="A153" s="137" t="s">
        <v>188</v>
      </c>
      <c r="C153" t="s">
        <v>72</v>
      </c>
      <c r="D153" t="s">
        <v>75</v>
      </c>
      <c r="E153" t="s">
        <v>134</v>
      </c>
      <c r="F153" t="s">
        <v>134</v>
      </c>
      <c r="G153" t="s">
        <v>134</v>
      </c>
      <c r="H153" t="s">
        <v>134</v>
      </c>
      <c r="I153" s="131">
        <v>41971</v>
      </c>
      <c r="J153" s="131"/>
      <c r="K153" s="132" t="s">
        <v>296</v>
      </c>
      <c r="L153" t="s">
        <v>97</v>
      </c>
      <c r="M153" t="s">
        <v>280</v>
      </c>
      <c r="N153" s="16" t="s">
        <v>279</v>
      </c>
      <c r="O153" s="25" t="s">
        <v>284</v>
      </c>
      <c r="P153" s="24" t="s">
        <v>271</v>
      </c>
      <c r="Q153" s="99" t="s">
        <v>218</v>
      </c>
      <c r="S153" t="s">
        <v>278</v>
      </c>
    </row>
    <row r="154" spans="1:19">
      <c r="A154" s="137" t="s">
        <v>738</v>
      </c>
      <c r="C154" t="s">
        <v>72</v>
      </c>
      <c r="D154" t="s">
        <v>75</v>
      </c>
      <c r="E154" t="s">
        <v>134</v>
      </c>
      <c r="F154" t="s">
        <v>134</v>
      </c>
      <c r="G154" t="s">
        <v>134</v>
      </c>
      <c r="H154" t="s">
        <v>134</v>
      </c>
      <c r="I154" s="131">
        <v>42719</v>
      </c>
      <c r="J154" s="131"/>
      <c r="K154" s="132" t="s">
        <v>75</v>
      </c>
      <c r="L154" t="s">
        <v>97</v>
      </c>
      <c r="M154" t="s">
        <v>739</v>
      </c>
      <c r="N154" s="118" t="s">
        <v>394</v>
      </c>
      <c r="O154" s="25" t="s">
        <v>725</v>
      </c>
      <c r="P154" s="210" t="s">
        <v>899</v>
      </c>
      <c r="Q154" s="99" t="s">
        <v>712</v>
      </c>
      <c r="R154" t="s">
        <v>767</v>
      </c>
      <c r="S154" t="s">
        <v>803</v>
      </c>
    </row>
    <row r="155" spans="1:19">
      <c r="A155" s="160" t="s">
        <v>272</v>
      </c>
      <c r="C155" t="s">
        <v>74</v>
      </c>
      <c r="D155" t="s">
        <v>75</v>
      </c>
      <c r="E155" t="s">
        <v>134</v>
      </c>
      <c r="F155" t="s">
        <v>134</v>
      </c>
      <c r="G155" t="s">
        <v>134</v>
      </c>
      <c r="H155" t="s">
        <v>134</v>
      </c>
      <c r="I155" s="131">
        <v>41968</v>
      </c>
      <c r="J155" s="131"/>
      <c r="K155" s="132" t="s">
        <v>296</v>
      </c>
      <c r="L155" t="s">
        <v>97</v>
      </c>
      <c r="M155" t="s">
        <v>225</v>
      </c>
      <c r="N155" s="16" t="s">
        <v>162</v>
      </c>
      <c r="O155" s="25" t="s">
        <v>284</v>
      </c>
      <c r="P155" s="24" t="s">
        <v>271</v>
      </c>
      <c r="Q155" s="99" t="s">
        <v>218</v>
      </c>
      <c r="R155" t="s">
        <v>816</v>
      </c>
      <c r="S155" s="108">
        <v>41953</v>
      </c>
    </row>
    <row r="156" spans="1:19">
      <c r="A156" s="137" t="s">
        <v>680</v>
      </c>
      <c r="B156" t="s">
        <v>685</v>
      </c>
      <c r="C156" t="s">
        <v>72</v>
      </c>
      <c r="D156" t="s">
        <v>75</v>
      </c>
      <c r="E156" t="s">
        <v>134</v>
      </c>
      <c r="F156" t="s">
        <v>134</v>
      </c>
      <c r="G156" t="s">
        <v>134</v>
      </c>
      <c r="H156" t="s">
        <v>134</v>
      </c>
      <c r="I156" s="131">
        <v>42606</v>
      </c>
      <c r="J156" s="131"/>
      <c r="K156" s="132">
        <v>42606</v>
      </c>
      <c r="L156" t="s">
        <v>97</v>
      </c>
      <c r="M156" t="s">
        <v>684</v>
      </c>
      <c r="N156" s="16" t="s">
        <v>514</v>
      </c>
      <c r="O156" s="25" t="s">
        <v>658</v>
      </c>
      <c r="P156" s="24" t="s">
        <v>648</v>
      </c>
      <c r="Q156" s="99" t="s">
        <v>659</v>
      </c>
      <c r="R156" t="s">
        <v>767</v>
      </c>
      <c r="S156" t="s">
        <v>778</v>
      </c>
    </row>
    <row r="157" spans="1:19">
      <c r="A157" s="137" t="s">
        <v>640</v>
      </c>
      <c r="B157" t="s">
        <v>641</v>
      </c>
      <c r="C157" t="s">
        <v>72</v>
      </c>
      <c r="D157" t="s">
        <v>455</v>
      </c>
      <c r="E157" t="s">
        <v>134</v>
      </c>
      <c r="F157" t="s">
        <v>134</v>
      </c>
      <c r="G157" t="s">
        <v>134</v>
      </c>
      <c r="H157" t="s">
        <v>134</v>
      </c>
      <c r="I157" s="131">
        <v>42268</v>
      </c>
      <c r="J157" s="131"/>
      <c r="K157" s="132">
        <v>42345</v>
      </c>
      <c r="L157" t="s">
        <v>452</v>
      </c>
      <c r="M157" t="s">
        <v>453</v>
      </c>
      <c r="N157" s="118" t="s">
        <v>453</v>
      </c>
      <c r="O157" s="25" t="s">
        <v>454</v>
      </c>
      <c r="P157" s="24" t="s">
        <v>410</v>
      </c>
      <c r="Q157" s="99"/>
      <c r="R157" t="s">
        <v>767</v>
      </c>
      <c r="S157" t="s">
        <v>804</v>
      </c>
    </row>
    <row r="158" spans="1:19">
      <c r="A158" s="22" t="s">
        <v>458</v>
      </c>
      <c r="C158" t="s">
        <v>193</v>
      </c>
      <c r="D158" t="s">
        <v>75</v>
      </c>
      <c r="E158" t="s">
        <v>134</v>
      </c>
      <c r="F158" t="s">
        <v>134</v>
      </c>
      <c r="G158" t="s">
        <v>134</v>
      </c>
      <c r="H158" t="s">
        <v>134</v>
      </c>
      <c r="I158" s="131">
        <v>42269</v>
      </c>
      <c r="J158" s="131">
        <v>42276</v>
      </c>
      <c r="K158" s="132">
        <v>42268</v>
      </c>
      <c r="L158" t="s">
        <v>460</v>
      </c>
      <c r="M158" t="s">
        <v>459</v>
      </c>
      <c r="N158" s="16" t="s">
        <v>119</v>
      </c>
      <c r="O158" s="25" t="s">
        <v>454</v>
      </c>
      <c r="P158" s="210" t="s">
        <v>899</v>
      </c>
      <c r="Q158" s="119" t="s">
        <v>451</v>
      </c>
      <c r="R158" t="s">
        <v>767</v>
      </c>
      <c r="S158" t="s">
        <v>805</v>
      </c>
    </row>
    <row r="159" spans="1:19">
      <c r="A159" s="137" t="s">
        <v>713</v>
      </c>
      <c r="C159" t="s">
        <v>72</v>
      </c>
      <c r="D159" t="s">
        <v>75</v>
      </c>
      <c r="E159" t="s">
        <v>134</v>
      </c>
      <c r="F159" t="s">
        <v>134</v>
      </c>
      <c r="G159" t="s">
        <v>134</v>
      </c>
      <c r="H159" t="s">
        <v>134</v>
      </c>
      <c r="I159" s="131">
        <v>42650</v>
      </c>
      <c r="J159" s="131"/>
      <c r="K159" s="132">
        <v>42650</v>
      </c>
      <c r="L159" t="s">
        <v>97</v>
      </c>
      <c r="M159" t="s">
        <v>714</v>
      </c>
      <c r="N159" s="118" t="s">
        <v>72</v>
      </c>
      <c r="O159" s="25" t="s">
        <v>725</v>
      </c>
      <c r="P159" s="24" t="s">
        <v>960</v>
      </c>
      <c r="Q159" s="119"/>
      <c r="R159" t="s">
        <v>767</v>
      </c>
      <c r="S159" t="s">
        <v>806</v>
      </c>
    </row>
    <row r="160" spans="1:19">
      <c r="A160" s="160" t="s">
        <v>407</v>
      </c>
      <c r="C160" t="s">
        <v>74</v>
      </c>
      <c r="D160" t="s">
        <v>75</v>
      </c>
      <c r="E160" t="s">
        <v>134</v>
      </c>
      <c r="F160" t="s">
        <v>134</v>
      </c>
      <c r="G160" t="s">
        <v>134</v>
      </c>
      <c r="H160" t="s">
        <v>134</v>
      </c>
      <c r="I160" s="131">
        <v>42157</v>
      </c>
      <c r="J160" s="131"/>
      <c r="K160" s="132">
        <v>42163</v>
      </c>
      <c r="L160" t="s">
        <v>97</v>
      </c>
      <c r="M160" t="s">
        <v>412</v>
      </c>
      <c r="N160" s="16" t="s">
        <v>372</v>
      </c>
      <c r="O160" s="25" t="s">
        <v>377</v>
      </c>
      <c r="P160" s="24" t="s">
        <v>409</v>
      </c>
      <c r="Q160" s="99" t="s">
        <v>408</v>
      </c>
      <c r="R160" t="s">
        <v>824</v>
      </c>
      <c r="S160" t="s">
        <v>833</v>
      </c>
    </row>
    <row r="161" spans="1:25">
      <c r="A161" s="137" t="s">
        <v>939</v>
      </c>
      <c r="C161" t="s">
        <v>72</v>
      </c>
      <c r="D161" t="s">
        <v>75</v>
      </c>
      <c r="E161" t="s">
        <v>134</v>
      </c>
      <c r="F161" t="s">
        <v>134</v>
      </c>
      <c r="G161" t="s">
        <v>134</v>
      </c>
      <c r="H161" t="s">
        <v>134</v>
      </c>
      <c r="I161" s="197">
        <v>43014</v>
      </c>
      <c r="J161" s="131"/>
      <c r="K161" s="132">
        <v>43034</v>
      </c>
      <c r="L161" t="s">
        <v>97</v>
      </c>
      <c r="M161" s="14" t="s">
        <v>947</v>
      </c>
      <c r="N161" s="16" t="s">
        <v>72</v>
      </c>
      <c r="O161" s="25" t="s">
        <v>945</v>
      </c>
      <c r="P161" s="24" t="s">
        <v>960</v>
      </c>
      <c r="Q161" s="99"/>
      <c r="R161" t="s">
        <v>767</v>
      </c>
      <c r="S161" s="108">
        <v>43007</v>
      </c>
    </row>
    <row r="162" spans="1:25">
      <c r="A162" s="137" t="s">
        <v>999</v>
      </c>
      <c r="C162" t="s">
        <v>72</v>
      </c>
      <c r="D162" t="s">
        <v>75</v>
      </c>
      <c r="E162" t="s">
        <v>134</v>
      </c>
      <c r="F162" t="s">
        <v>134</v>
      </c>
      <c r="G162" t="s">
        <v>134</v>
      </c>
      <c r="H162" t="s">
        <v>134</v>
      </c>
      <c r="I162" s="197">
        <v>43202</v>
      </c>
      <c r="J162" s="131"/>
      <c r="K162" s="132"/>
      <c r="L162" t="s">
        <v>97</v>
      </c>
      <c r="M162" s="14" t="s">
        <v>1000</v>
      </c>
      <c r="N162" s="118" t="s">
        <v>72</v>
      </c>
      <c r="O162" s="25"/>
      <c r="P162" s="24" t="s">
        <v>960</v>
      </c>
      <c r="Q162" s="99" t="s">
        <v>995</v>
      </c>
      <c r="R162" t="s">
        <v>997</v>
      </c>
      <c r="S162" s="108">
        <v>43201</v>
      </c>
    </row>
    <row r="163" spans="1:25">
      <c r="A163" s="162" t="s">
        <v>400</v>
      </c>
      <c r="B163" s="107"/>
      <c r="C163" t="s">
        <v>74</v>
      </c>
      <c r="D163" t="s">
        <v>75</v>
      </c>
      <c r="E163" t="s">
        <v>134</v>
      </c>
      <c r="F163" t="s">
        <v>134</v>
      </c>
      <c r="G163" t="s">
        <v>134</v>
      </c>
      <c r="H163" t="s">
        <v>134</v>
      </c>
      <c r="I163" s="131">
        <v>42128</v>
      </c>
      <c r="J163" s="131"/>
      <c r="K163" s="132">
        <v>42134</v>
      </c>
      <c r="L163" t="s">
        <v>97</v>
      </c>
      <c r="M163" s="14" t="s">
        <v>401</v>
      </c>
      <c r="N163" s="16" t="s">
        <v>108</v>
      </c>
      <c r="O163" s="25" t="s">
        <v>377</v>
      </c>
      <c r="P163" s="24" t="s">
        <v>410</v>
      </c>
      <c r="Q163" s="104" t="s">
        <v>376</v>
      </c>
      <c r="R163" t="s">
        <v>824</v>
      </c>
      <c r="S163" t="s">
        <v>834</v>
      </c>
    </row>
    <row r="164" spans="1:25" ht="15">
      <c r="A164" s="136" t="s">
        <v>260</v>
      </c>
      <c r="B164" s="1"/>
      <c r="C164" t="s">
        <v>72</v>
      </c>
      <c r="D164" t="s">
        <v>75</v>
      </c>
      <c r="E164" t="s">
        <v>134</v>
      </c>
      <c r="F164" t="s">
        <v>134</v>
      </c>
      <c r="G164" t="s">
        <v>134</v>
      </c>
      <c r="H164" t="s">
        <v>134</v>
      </c>
      <c r="I164" s="131" t="s">
        <v>223</v>
      </c>
      <c r="J164" s="132"/>
      <c r="K164" s="132" t="s">
        <v>75</v>
      </c>
      <c r="M164" t="s">
        <v>567</v>
      </c>
      <c r="N164"/>
      <c r="O164" s="24" t="s">
        <v>186</v>
      </c>
      <c r="P164" s="24" t="s">
        <v>186</v>
      </c>
    </row>
    <row r="165" spans="1:25" ht="14.25" customHeight="1">
      <c r="A165" s="22" t="s">
        <v>90</v>
      </c>
      <c r="B165" t="s">
        <v>1038</v>
      </c>
      <c r="C165" t="s">
        <v>193</v>
      </c>
      <c r="D165" t="s">
        <v>75</v>
      </c>
      <c r="E165" t="s">
        <v>134</v>
      </c>
      <c r="F165" t="s">
        <v>134</v>
      </c>
      <c r="G165" t="s">
        <v>134</v>
      </c>
      <c r="H165" t="s">
        <v>134</v>
      </c>
      <c r="I165" s="131">
        <v>41933</v>
      </c>
      <c r="J165" s="131"/>
      <c r="K165" s="132" t="s">
        <v>296</v>
      </c>
      <c r="L165" t="s">
        <v>97</v>
      </c>
      <c r="M165" s="14" t="s">
        <v>200</v>
      </c>
      <c r="N165" s="16" t="s">
        <v>199</v>
      </c>
      <c r="O165" s="27" t="s">
        <v>124</v>
      </c>
      <c r="P165" s="24" t="s">
        <v>118</v>
      </c>
      <c r="Q165" s="99" t="s">
        <v>106</v>
      </c>
      <c r="S165" s="108">
        <v>41932</v>
      </c>
    </row>
    <row r="166" spans="1:25" ht="14.25" customHeight="1">
      <c r="A166" s="162" t="s">
        <v>978</v>
      </c>
      <c r="B166" s="1"/>
      <c r="C166" t="s">
        <v>74</v>
      </c>
      <c r="D166" t="s">
        <v>75</v>
      </c>
      <c r="E166" t="s">
        <v>134</v>
      </c>
      <c r="F166" t="s">
        <v>134</v>
      </c>
      <c r="G166" t="s">
        <v>134</v>
      </c>
      <c r="H166" t="s">
        <v>134</v>
      </c>
      <c r="I166" s="131">
        <v>43178</v>
      </c>
      <c r="J166" s="132"/>
      <c r="K166" s="132" t="s">
        <v>920</v>
      </c>
      <c r="L166" t="s">
        <v>97</v>
      </c>
      <c r="M166" s="121" t="s">
        <v>988</v>
      </c>
      <c r="N166" t="s">
        <v>108</v>
      </c>
      <c r="O166" s="24" t="s">
        <v>973</v>
      </c>
      <c r="P166" s="24" t="s">
        <v>960</v>
      </c>
      <c r="Q166" s="99" t="s">
        <v>965</v>
      </c>
      <c r="R166" t="s">
        <v>824</v>
      </c>
      <c r="S166" s="108">
        <v>43173</v>
      </c>
    </row>
    <row r="167" spans="1:25" ht="14.25" customHeight="1">
      <c r="A167" s="136" t="s">
        <v>724</v>
      </c>
      <c r="C167" t="s">
        <v>72</v>
      </c>
      <c r="D167" t="s">
        <v>75</v>
      </c>
      <c r="E167" t="s">
        <v>134</v>
      </c>
      <c r="F167" t="s">
        <v>134</v>
      </c>
      <c r="G167" t="s">
        <v>134</v>
      </c>
      <c r="H167" t="s">
        <v>134</v>
      </c>
      <c r="I167" s="131">
        <v>42692</v>
      </c>
      <c r="J167" s="131"/>
      <c r="K167" s="132" t="s">
        <v>75</v>
      </c>
      <c r="L167" t="s">
        <v>731</v>
      </c>
      <c r="M167" s="14" t="s">
        <v>732</v>
      </c>
      <c r="N167" s="118" t="s">
        <v>72</v>
      </c>
      <c r="O167" s="25" t="s">
        <v>725</v>
      </c>
      <c r="P167" s="210" t="s">
        <v>899</v>
      </c>
      <c r="Q167" s="99"/>
      <c r="R167" t="s">
        <v>767</v>
      </c>
      <c r="S167" t="s">
        <v>794</v>
      </c>
    </row>
    <row r="168" spans="1:25" ht="14.25" customHeight="1">
      <c r="A168" s="136" t="s">
        <v>261</v>
      </c>
      <c r="B168" s="1"/>
      <c r="C168" t="s">
        <v>72</v>
      </c>
      <c r="D168" t="s">
        <v>75</v>
      </c>
      <c r="E168" t="s">
        <v>134</v>
      </c>
      <c r="F168" t="s">
        <v>134</v>
      </c>
      <c r="G168" t="s">
        <v>134</v>
      </c>
      <c r="H168" t="s">
        <v>134</v>
      </c>
      <c r="I168" s="131" t="s">
        <v>223</v>
      </c>
      <c r="J168" s="132"/>
      <c r="K168" s="132" t="s">
        <v>75</v>
      </c>
      <c r="M168" s="109" t="s">
        <v>600</v>
      </c>
      <c r="N168"/>
      <c r="O168" s="24" t="s">
        <v>186</v>
      </c>
      <c r="P168" s="24" t="s">
        <v>186</v>
      </c>
    </row>
    <row r="169" spans="1:25" ht="14.25" customHeight="1">
      <c r="A169" s="160" t="s">
        <v>440</v>
      </c>
      <c r="C169" t="s">
        <v>74</v>
      </c>
      <c r="D169" t="s">
        <v>75</v>
      </c>
      <c r="E169" t="s">
        <v>134</v>
      </c>
      <c r="F169" t="s">
        <v>134</v>
      </c>
      <c r="G169" t="s">
        <v>134</v>
      </c>
      <c r="H169" t="s">
        <v>134</v>
      </c>
      <c r="I169" s="131">
        <v>42180</v>
      </c>
      <c r="J169" s="131"/>
      <c r="K169" s="132" t="s">
        <v>75</v>
      </c>
      <c r="L169" t="s">
        <v>97</v>
      </c>
      <c r="M169" s="14" t="s">
        <v>441</v>
      </c>
      <c r="O169" s="27" t="s">
        <v>377</v>
      </c>
      <c r="P169" s="24" t="s">
        <v>445</v>
      </c>
      <c r="Q169" s="99" t="s">
        <v>376</v>
      </c>
      <c r="R169" t="s">
        <v>824</v>
      </c>
      <c r="S169" s="108">
        <v>42174</v>
      </c>
    </row>
    <row r="170" spans="1:25" ht="14.25" customHeight="1">
      <c r="A170" s="160" t="s">
        <v>1014</v>
      </c>
      <c r="C170" t="s">
        <v>74</v>
      </c>
      <c r="D170" t="s">
        <v>292</v>
      </c>
      <c r="E170" t="s">
        <v>134</v>
      </c>
      <c r="F170" t="s">
        <v>134</v>
      </c>
      <c r="G170" t="s">
        <v>134</v>
      </c>
      <c r="H170" t="s">
        <v>134</v>
      </c>
      <c r="I170" s="131">
        <v>43272</v>
      </c>
      <c r="J170" s="131"/>
      <c r="K170" s="247" t="s">
        <v>920</v>
      </c>
      <c r="L170" t="s">
        <v>97</v>
      </c>
      <c r="M170" s="215" t="s">
        <v>1023</v>
      </c>
      <c r="N170" s="29" t="s">
        <v>372</v>
      </c>
      <c r="O170" s="27"/>
      <c r="P170" s="24" t="s">
        <v>960</v>
      </c>
      <c r="Q170" s="99" t="s">
        <v>995</v>
      </c>
      <c r="R170" t="s">
        <v>824</v>
      </c>
      <c r="S170" s="108">
        <v>43270</v>
      </c>
    </row>
    <row r="171" spans="1:25" ht="14.25" customHeight="1">
      <c r="A171" s="137" t="s">
        <v>383</v>
      </c>
      <c r="C171" t="s">
        <v>72</v>
      </c>
      <c r="D171" t="s">
        <v>75</v>
      </c>
      <c r="E171" t="s">
        <v>134</v>
      </c>
      <c r="F171" t="s">
        <v>134</v>
      </c>
      <c r="G171" t="s">
        <v>134</v>
      </c>
      <c r="H171" t="s">
        <v>134</v>
      </c>
      <c r="I171" s="131">
        <v>42115</v>
      </c>
      <c r="J171" s="131">
        <v>42117</v>
      </c>
      <c r="K171" s="132">
        <v>42122</v>
      </c>
      <c r="L171" t="s">
        <v>97</v>
      </c>
      <c r="M171" s="14" t="s">
        <v>382</v>
      </c>
      <c r="N171" s="106" t="s">
        <v>394</v>
      </c>
      <c r="O171" s="27" t="s">
        <v>377</v>
      </c>
      <c r="P171" s="24" t="s">
        <v>410</v>
      </c>
      <c r="Q171" s="104" t="s">
        <v>376</v>
      </c>
      <c r="S171" t="s">
        <v>395</v>
      </c>
    </row>
    <row r="172" spans="1:25" ht="14.25" customHeight="1">
      <c r="A172" s="160" t="s">
        <v>974</v>
      </c>
      <c r="B172" s="1"/>
      <c r="C172" t="s">
        <v>74</v>
      </c>
      <c r="D172" t="s">
        <v>75</v>
      </c>
      <c r="E172" t="s">
        <v>134</v>
      </c>
      <c r="F172" t="s">
        <v>134</v>
      </c>
      <c r="G172" t="s">
        <v>134</v>
      </c>
      <c r="H172" t="s">
        <v>134</v>
      </c>
      <c r="I172" s="131">
        <v>43178</v>
      </c>
      <c r="J172" s="132"/>
      <c r="K172" s="132" t="s">
        <v>920</v>
      </c>
      <c r="L172" t="s">
        <v>97</v>
      </c>
      <c r="M172" s="109"/>
      <c r="N172" t="s">
        <v>108</v>
      </c>
      <c r="O172" s="24" t="s">
        <v>973</v>
      </c>
      <c r="P172" s="24" t="s">
        <v>960</v>
      </c>
      <c r="Q172" s="99" t="s">
        <v>965</v>
      </c>
      <c r="R172" t="s">
        <v>824</v>
      </c>
      <c r="S172" s="108">
        <v>43173</v>
      </c>
    </row>
    <row r="173" spans="1:25" ht="14.25" customHeight="1">
      <c r="A173" s="137" t="s">
        <v>262</v>
      </c>
      <c r="B173" s="1"/>
      <c r="C173" t="s">
        <v>72</v>
      </c>
      <c r="D173" t="s">
        <v>75</v>
      </c>
      <c r="E173" t="s">
        <v>134</v>
      </c>
      <c r="F173" t="s">
        <v>134</v>
      </c>
      <c r="G173" t="s">
        <v>134</v>
      </c>
      <c r="H173" t="s">
        <v>134</v>
      </c>
      <c r="I173" s="131" t="s">
        <v>223</v>
      </c>
      <c r="J173" s="132"/>
      <c r="K173" s="132" t="s">
        <v>75</v>
      </c>
      <c r="M173" t="s">
        <v>562</v>
      </c>
      <c r="N173"/>
      <c r="O173" s="24" t="s">
        <v>186</v>
      </c>
      <c r="P173" s="24" t="s">
        <v>186</v>
      </c>
      <c r="V173" s="22"/>
      <c r="W173" s="115"/>
    </row>
    <row r="174" spans="1:25" ht="17.25" customHeight="1">
      <c r="A174" s="137" t="s">
        <v>1086</v>
      </c>
      <c r="B174" s="1"/>
      <c r="C174" t="s">
        <v>72</v>
      </c>
      <c r="D174" t="s">
        <v>75</v>
      </c>
      <c r="E174" t="s">
        <v>134</v>
      </c>
      <c r="F174" t="s">
        <v>134</v>
      </c>
      <c r="G174" t="s">
        <v>134</v>
      </c>
      <c r="H174" t="s">
        <v>134</v>
      </c>
      <c r="I174" s="131">
        <v>42929</v>
      </c>
      <c r="J174" s="132"/>
      <c r="K174" s="132" t="s">
        <v>75</v>
      </c>
      <c r="L174" t="s">
        <v>97</v>
      </c>
      <c r="M174" t="s">
        <v>929</v>
      </c>
      <c r="N174" s="118" t="s">
        <v>72</v>
      </c>
      <c r="O174" s="24" t="s">
        <v>880</v>
      </c>
      <c r="P174" s="24" t="s">
        <v>960</v>
      </c>
      <c r="Q174" t="s">
        <v>930</v>
      </c>
      <c r="R174" t="s">
        <v>767</v>
      </c>
      <c r="S174" s="108">
        <v>42915</v>
      </c>
      <c r="V174" s="22"/>
      <c r="W174" s="115"/>
      <c r="X174" s="116"/>
    </row>
    <row r="175" spans="1:25" ht="15">
      <c r="A175" s="136" t="s">
        <v>263</v>
      </c>
      <c r="B175" s="1"/>
      <c r="C175" t="s">
        <v>72</v>
      </c>
      <c r="D175" t="s">
        <v>75</v>
      </c>
      <c r="E175" t="s">
        <v>134</v>
      </c>
      <c r="F175" t="s">
        <v>134</v>
      </c>
      <c r="G175" t="s">
        <v>134</v>
      </c>
      <c r="H175" t="s">
        <v>134</v>
      </c>
      <c r="I175" s="131" t="s">
        <v>223</v>
      </c>
      <c r="J175" s="132"/>
      <c r="K175" s="132" t="s">
        <v>75</v>
      </c>
      <c r="M175" s="109" t="s">
        <v>601</v>
      </c>
      <c r="N175"/>
      <c r="O175" s="24" t="s">
        <v>186</v>
      </c>
      <c r="P175" s="24" t="s">
        <v>186</v>
      </c>
      <c r="X175" s="116"/>
      <c r="Y175" s="65"/>
    </row>
    <row r="176" spans="1:25" ht="15">
      <c r="A176" s="136" t="s">
        <v>264</v>
      </c>
      <c r="B176" s="1"/>
      <c r="C176" t="s">
        <v>72</v>
      </c>
      <c r="D176" t="s">
        <v>75</v>
      </c>
      <c r="E176" t="s">
        <v>134</v>
      </c>
      <c r="F176" t="s">
        <v>134</v>
      </c>
      <c r="G176" t="s">
        <v>134</v>
      </c>
      <c r="H176" t="s">
        <v>134</v>
      </c>
      <c r="I176" s="131" t="s">
        <v>223</v>
      </c>
      <c r="J176" s="132"/>
      <c r="K176" s="132" t="s">
        <v>75</v>
      </c>
      <c r="M176" s="109" t="s">
        <v>602</v>
      </c>
      <c r="N176"/>
      <c r="O176" s="24" t="s">
        <v>186</v>
      </c>
      <c r="P176" s="24" t="s">
        <v>186</v>
      </c>
      <c r="Y176" s="65"/>
    </row>
    <row r="177" spans="1:20" ht="15">
      <c r="A177" s="136" t="s">
        <v>710</v>
      </c>
      <c r="B177" s="1"/>
      <c r="C177" t="s">
        <v>72</v>
      </c>
      <c r="D177" t="s">
        <v>75</v>
      </c>
      <c r="E177" t="s">
        <v>134</v>
      </c>
      <c r="F177" t="s">
        <v>134</v>
      </c>
      <c r="G177" t="s">
        <v>134</v>
      </c>
      <c r="H177" t="s">
        <v>134</v>
      </c>
      <c r="I177" s="131">
        <v>42650</v>
      </c>
      <c r="J177" s="132"/>
      <c r="K177" s="132">
        <v>42650</v>
      </c>
      <c r="L177" t="s">
        <v>97</v>
      </c>
      <c r="M177" s="109" t="s">
        <v>711</v>
      </c>
      <c r="N177" s="48" t="s">
        <v>72</v>
      </c>
      <c r="O177" s="24" t="s">
        <v>725</v>
      </c>
      <c r="P177" s="210" t="s">
        <v>899</v>
      </c>
      <c r="Q177" t="s">
        <v>712</v>
      </c>
      <c r="R177" t="s">
        <v>767</v>
      </c>
      <c r="S177" t="s">
        <v>784</v>
      </c>
    </row>
    <row r="178" spans="1:20" ht="15">
      <c r="A178" s="136" t="s">
        <v>759</v>
      </c>
      <c r="B178" s="109" t="s">
        <v>760</v>
      </c>
      <c r="C178" t="s">
        <v>72</v>
      </c>
      <c r="D178" t="s">
        <v>75</v>
      </c>
      <c r="E178" t="s">
        <v>134</v>
      </c>
      <c r="F178" t="s">
        <v>134</v>
      </c>
      <c r="G178" t="s">
        <v>134</v>
      </c>
      <c r="H178" t="s">
        <v>134</v>
      </c>
      <c r="I178" s="131">
        <v>42759</v>
      </c>
      <c r="J178" s="132"/>
      <c r="K178" s="132">
        <v>42761</v>
      </c>
      <c r="L178" t="s">
        <v>761</v>
      </c>
      <c r="M178" s="109" t="s">
        <v>762</v>
      </c>
      <c r="N178" t="s">
        <v>481</v>
      </c>
      <c r="O178" s="24" t="s">
        <v>773</v>
      </c>
      <c r="P178" s="210" t="s">
        <v>899</v>
      </c>
      <c r="Q178" t="s">
        <v>745</v>
      </c>
      <c r="R178" t="s">
        <v>767</v>
      </c>
      <c r="S178" t="s">
        <v>807</v>
      </c>
    </row>
    <row r="179" spans="1:20" ht="15">
      <c r="A179" s="151" t="s">
        <v>698</v>
      </c>
      <c r="B179" s="1"/>
      <c r="C179" t="s">
        <v>72</v>
      </c>
      <c r="D179" t="s">
        <v>75</v>
      </c>
      <c r="E179" t="s">
        <v>134</v>
      </c>
      <c r="F179" t="s">
        <v>134</v>
      </c>
      <c r="G179" t="s">
        <v>134</v>
      </c>
      <c r="H179" t="s">
        <v>134</v>
      </c>
      <c r="I179" s="131">
        <v>42641</v>
      </c>
      <c r="J179" s="132">
        <v>42670</v>
      </c>
      <c r="K179" s="132">
        <v>42650</v>
      </c>
      <c r="L179" t="s">
        <v>97</v>
      </c>
      <c r="M179" s="153" t="s">
        <v>720</v>
      </c>
      <c r="N179" s="48" t="s">
        <v>204</v>
      </c>
      <c r="O179" s="24" t="s">
        <v>658</v>
      </c>
      <c r="P179" s="210" t="s">
        <v>899</v>
      </c>
      <c r="Q179" s="99" t="s">
        <v>659</v>
      </c>
      <c r="R179" t="s">
        <v>767</v>
      </c>
      <c r="S179" t="s">
        <v>808</v>
      </c>
      <c r="T179" s="14" t="s">
        <v>720</v>
      </c>
    </row>
    <row r="180" spans="1:20" ht="15">
      <c r="A180" s="140" t="s">
        <v>565</v>
      </c>
      <c r="C180" t="s">
        <v>196</v>
      </c>
      <c r="D180" t="s">
        <v>75</v>
      </c>
      <c r="E180" t="s">
        <v>134</v>
      </c>
      <c r="F180" t="s">
        <v>134</v>
      </c>
      <c r="G180" t="s">
        <v>134</v>
      </c>
      <c r="H180" t="s">
        <v>134</v>
      </c>
      <c r="I180" s="131">
        <v>41828</v>
      </c>
      <c r="J180" s="131">
        <v>41927</v>
      </c>
      <c r="K180" s="132">
        <v>42053</v>
      </c>
      <c r="L180" t="s">
        <v>97</v>
      </c>
      <c r="M180" s="14" t="s">
        <v>100</v>
      </c>
      <c r="N180" s="16" t="s">
        <v>146</v>
      </c>
      <c r="O180" s="24" t="s">
        <v>115</v>
      </c>
      <c r="P180" s="24" t="s">
        <v>117</v>
      </c>
      <c r="Q180" s="99" t="s">
        <v>95</v>
      </c>
      <c r="R180" t="s">
        <v>816</v>
      </c>
      <c r="S180" s="11">
        <v>42913</v>
      </c>
    </row>
    <row r="181" spans="1:20" ht="15">
      <c r="A181" s="140" t="s">
        <v>543</v>
      </c>
      <c r="B181" s="1"/>
      <c r="C181" t="s">
        <v>606</v>
      </c>
      <c r="D181" t="s">
        <v>75</v>
      </c>
      <c r="E181" t="s">
        <v>134</v>
      </c>
      <c r="F181" t="s">
        <v>134</v>
      </c>
      <c r="G181" t="s">
        <v>134</v>
      </c>
      <c r="H181" t="s">
        <v>134</v>
      </c>
      <c r="I181" s="131" t="s">
        <v>223</v>
      </c>
      <c r="J181" s="132"/>
      <c r="K181" s="132" t="s">
        <v>75</v>
      </c>
      <c r="M181" s="109" t="s">
        <v>603</v>
      </c>
      <c r="N181"/>
      <c r="O181" s="24" t="s">
        <v>186</v>
      </c>
      <c r="P181" s="24" t="s">
        <v>186</v>
      </c>
    </row>
    <row r="182" spans="1:20" ht="28">
      <c r="A182" s="136" t="s">
        <v>1032</v>
      </c>
      <c r="B182" s="1" t="s">
        <v>1033</v>
      </c>
      <c r="C182" t="s">
        <v>72</v>
      </c>
      <c r="D182" t="s">
        <v>355</v>
      </c>
      <c r="E182" t="s">
        <v>134</v>
      </c>
      <c r="F182" t="s">
        <v>134</v>
      </c>
      <c r="G182" t="s">
        <v>134</v>
      </c>
      <c r="H182" t="s">
        <v>134</v>
      </c>
      <c r="I182" s="131">
        <v>43362</v>
      </c>
      <c r="J182" s="132"/>
      <c r="K182" s="247" t="s">
        <v>920</v>
      </c>
      <c r="L182" t="s">
        <v>97</v>
      </c>
      <c r="M182" s="14" t="s">
        <v>1034</v>
      </c>
      <c r="N182" t="s">
        <v>72</v>
      </c>
      <c r="O182" s="24"/>
      <c r="P182" s="24" t="s">
        <v>960</v>
      </c>
      <c r="Q182" t="s">
        <v>1035</v>
      </c>
      <c r="R182" t="s">
        <v>997</v>
      </c>
      <c r="S182" s="108">
        <v>43361</v>
      </c>
    </row>
    <row r="183" spans="1:20" ht="15">
      <c r="A183" s="136" t="s">
        <v>757</v>
      </c>
      <c r="B183" s="1"/>
      <c r="C183" t="s">
        <v>72</v>
      </c>
      <c r="D183" t="s">
        <v>75</v>
      </c>
      <c r="E183" t="s">
        <v>134</v>
      </c>
      <c r="F183" t="s">
        <v>134</v>
      </c>
      <c r="G183" t="s">
        <v>134</v>
      </c>
      <c r="H183" t="s">
        <v>134</v>
      </c>
      <c r="I183" s="131">
        <v>42754</v>
      </c>
      <c r="J183" s="132"/>
      <c r="K183" s="131">
        <v>42754</v>
      </c>
      <c r="L183" t="s">
        <v>97</v>
      </c>
      <c r="M183" s="109" t="s">
        <v>758</v>
      </c>
      <c r="N183" t="s">
        <v>279</v>
      </c>
      <c r="O183" s="24" t="s">
        <v>773</v>
      </c>
      <c r="P183" s="210" t="s">
        <v>899</v>
      </c>
      <c r="Q183" t="s">
        <v>745</v>
      </c>
      <c r="R183" t="s">
        <v>767</v>
      </c>
      <c r="S183" s="108">
        <v>42754</v>
      </c>
    </row>
    <row r="184" spans="1:20" ht="15">
      <c r="A184" s="136" t="s">
        <v>266</v>
      </c>
      <c r="B184" s="1"/>
      <c r="C184" t="s">
        <v>72</v>
      </c>
      <c r="D184" t="s">
        <v>75</v>
      </c>
      <c r="E184" t="s">
        <v>134</v>
      </c>
      <c r="F184" t="s">
        <v>134</v>
      </c>
      <c r="G184" t="s">
        <v>134</v>
      </c>
      <c r="H184" t="s">
        <v>134</v>
      </c>
      <c r="I184" s="131" t="s">
        <v>223</v>
      </c>
      <c r="J184" s="132"/>
      <c r="K184" s="132" t="s">
        <v>75</v>
      </c>
      <c r="M184" s="130" t="s">
        <v>605</v>
      </c>
      <c r="N184"/>
      <c r="O184" s="24" t="s">
        <v>186</v>
      </c>
      <c r="P184" s="24" t="s">
        <v>186</v>
      </c>
    </row>
    <row r="185" spans="1:20" ht="15.75" customHeight="1">
      <c r="A185" s="137" t="s">
        <v>457</v>
      </c>
      <c r="C185" t="s">
        <v>72</v>
      </c>
      <c r="D185" t="s">
        <v>75</v>
      </c>
      <c r="E185" t="s">
        <v>134</v>
      </c>
      <c r="F185" t="s">
        <v>134</v>
      </c>
      <c r="G185" t="s">
        <v>134</v>
      </c>
      <c r="H185" t="s">
        <v>134</v>
      </c>
      <c r="I185" s="131">
        <v>42235</v>
      </c>
      <c r="J185" s="131"/>
      <c r="K185" s="132">
        <v>42268</v>
      </c>
      <c r="L185" t="s">
        <v>97</v>
      </c>
      <c r="M185" s="117" t="s">
        <v>206</v>
      </c>
      <c r="N185" s="16" t="s">
        <v>442</v>
      </c>
      <c r="O185" s="24" t="s">
        <v>454</v>
      </c>
      <c r="P185" s="24" t="s">
        <v>410</v>
      </c>
      <c r="Q185" s="99" t="s">
        <v>451</v>
      </c>
      <c r="R185" t="s">
        <v>767</v>
      </c>
      <c r="S185" t="s">
        <v>809</v>
      </c>
    </row>
    <row r="186" spans="1:20" ht="15.75" customHeight="1">
      <c r="A186" s="160" t="s">
        <v>972</v>
      </c>
      <c r="B186" s="1"/>
      <c r="C186" t="s">
        <v>74</v>
      </c>
      <c r="D186" t="s">
        <v>75</v>
      </c>
      <c r="E186" t="s">
        <v>134</v>
      </c>
      <c r="F186" t="s">
        <v>134</v>
      </c>
      <c r="G186" t="s">
        <v>134</v>
      </c>
      <c r="H186" t="s">
        <v>134</v>
      </c>
      <c r="I186" s="131">
        <v>43178</v>
      </c>
      <c r="J186" s="132"/>
      <c r="K186" s="132" t="s">
        <v>920</v>
      </c>
      <c r="L186" t="s">
        <v>97</v>
      </c>
      <c r="M186" s="121" t="s">
        <v>984</v>
      </c>
      <c r="N186" t="s">
        <v>108</v>
      </c>
      <c r="O186" s="24" t="s">
        <v>973</v>
      </c>
      <c r="P186" s="24" t="s">
        <v>960</v>
      </c>
      <c r="Q186" s="99" t="s">
        <v>965</v>
      </c>
      <c r="R186" t="s">
        <v>824</v>
      </c>
      <c r="S186" s="108">
        <v>43173</v>
      </c>
    </row>
    <row r="187" spans="1:20" ht="15.75" customHeight="1">
      <c r="A187" s="137" t="s">
        <v>906</v>
      </c>
      <c r="C187" t="s">
        <v>72</v>
      </c>
      <c r="D187" t="s">
        <v>75</v>
      </c>
      <c r="E187" t="s">
        <v>134</v>
      </c>
      <c r="F187" t="s">
        <v>134</v>
      </c>
      <c r="G187" t="s">
        <v>134</v>
      </c>
      <c r="H187" t="s">
        <v>134</v>
      </c>
      <c r="I187" s="131">
        <v>42933</v>
      </c>
      <c r="J187" s="131"/>
      <c r="K187" s="132" t="s">
        <v>75</v>
      </c>
      <c r="L187" t="s">
        <v>97</v>
      </c>
      <c r="M187" s="14" t="s">
        <v>931</v>
      </c>
      <c r="N187" s="118" t="s">
        <v>72</v>
      </c>
      <c r="O187" s="24" t="s">
        <v>880</v>
      </c>
      <c r="P187" s="24" t="s">
        <v>960</v>
      </c>
      <c r="Q187" s="99" t="s">
        <v>930</v>
      </c>
      <c r="R187" t="s">
        <v>767</v>
      </c>
      <c r="S187" s="108">
        <v>42915</v>
      </c>
    </row>
    <row r="188" spans="1:20" ht="15.75" customHeight="1">
      <c r="A188" s="136" t="s">
        <v>267</v>
      </c>
      <c r="B188" s="1"/>
      <c r="C188" t="s">
        <v>72</v>
      </c>
      <c r="D188" t="s">
        <v>75</v>
      </c>
      <c r="E188" t="s">
        <v>134</v>
      </c>
      <c r="F188" t="s">
        <v>134</v>
      </c>
      <c r="G188" t="s">
        <v>134</v>
      </c>
      <c r="H188" t="s">
        <v>134</v>
      </c>
      <c r="I188" s="131" t="s">
        <v>223</v>
      </c>
      <c r="J188" s="132"/>
      <c r="K188" s="132" t="s">
        <v>75</v>
      </c>
      <c r="M188" s="109" t="s">
        <v>607</v>
      </c>
      <c r="N188"/>
      <c r="O188" s="24" t="s">
        <v>186</v>
      </c>
      <c r="P188" s="24" t="s">
        <v>186</v>
      </c>
    </row>
    <row r="189" spans="1:20" ht="15.75" customHeight="1">
      <c r="A189" s="136" t="s">
        <v>268</v>
      </c>
      <c r="B189" s="1"/>
      <c r="C189" t="s">
        <v>72</v>
      </c>
      <c r="D189" t="s">
        <v>75</v>
      </c>
      <c r="E189" t="s">
        <v>134</v>
      </c>
      <c r="F189" t="s">
        <v>134</v>
      </c>
      <c r="G189" t="s">
        <v>134</v>
      </c>
      <c r="H189" t="s">
        <v>134</v>
      </c>
      <c r="I189" s="131" t="s">
        <v>223</v>
      </c>
      <c r="J189" s="132"/>
      <c r="K189" s="132" t="s">
        <v>75</v>
      </c>
      <c r="M189" s="109" t="s">
        <v>608</v>
      </c>
      <c r="N189"/>
      <c r="O189" s="24" t="s">
        <v>186</v>
      </c>
      <c r="P189" s="24" t="s">
        <v>186</v>
      </c>
    </row>
    <row r="190" spans="1:20" ht="15.75" customHeight="1">
      <c r="A190" s="136" t="s">
        <v>842</v>
      </c>
      <c r="B190" s="1"/>
      <c r="C190" t="s">
        <v>72</v>
      </c>
      <c r="D190" t="s">
        <v>75</v>
      </c>
      <c r="E190" t="s">
        <v>134</v>
      </c>
      <c r="F190" t="s">
        <v>134</v>
      </c>
      <c r="G190" t="s">
        <v>134</v>
      </c>
      <c r="H190" t="s">
        <v>134</v>
      </c>
      <c r="I190" s="131">
        <v>42788</v>
      </c>
      <c r="J190" s="132"/>
      <c r="K190" s="108">
        <v>42788</v>
      </c>
      <c r="L190" t="s">
        <v>845</v>
      </c>
      <c r="M190" s="109" t="s">
        <v>844</v>
      </c>
      <c r="N190" s="48" t="s">
        <v>204</v>
      </c>
      <c r="O190" s="24" t="s">
        <v>773</v>
      </c>
      <c r="P190" s="210" t="s">
        <v>899</v>
      </c>
      <c r="Q190" t="s">
        <v>745</v>
      </c>
      <c r="R190" t="s">
        <v>767</v>
      </c>
      <c r="S190" s="108">
        <v>42787</v>
      </c>
    </row>
    <row r="191" spans="1:20" ht="15.75" customHeight="1">
      <c r="A191" s="137" t="s">
        <v>148</v>
      </c>
      <c r="C191" t="s">
        <v>72</v>
      </c>
      <c r="D191" t="s">
        <v>75</v>
      </c>
      <c r="E191" s="49" t="s">
        <v>134</v>
      </c>
      <c r="F191" t="s">
        <v>134</v>
      </c>
      <c r="G191" t="s">
        <v>134</v>
      </c>
      <c r="H191" t="s">
        <v>134</v>
      </c>
      <c r="I191" s="131">
        <v>41831</v>
      </c>
      <c r="J191" s="131">
        <v>41927</v>
      </c>
      <c r="K191" s="132" t="s">
        <v>296</v>
      </c>
      <c r="L191" t="s">
        <v>97</v>
      </c>
      <c r="M191" s="14" t="s">
        <v>147</v>
      </c>
      <c r="N191" s="50" t="s">
        <v>160</v>
      </c>
      <c r="O191" s="24" t="s">
        <v>115</v>
      </c>
      <c r="P191" s="24" t="s">
        <v>117</v>
      </c>
      <c r="Q191" s="99" t="s">
        <v>95</v>
      </c>
      <c r="S191" t="s">
        <v>161</v>
      </c>
    </row>
    <row r="192" spans="1:20" ht="15.75" customHeight="1">
      <c r="A192" s="137" t="s">
        <v>910</v>
      </c>
      <c r="C192" t="s">
        <v>72</v>
      </c>
      <c r="D192" t="s">
        <v>75</v>
      </c>
      <c r="E192" s="49" t="s">
        <v>134</v>
      </c>
      <c r="F192" s="49" t="s">
        <v>134</v>
      </c>
      <c r="G192" s="49" t="s">
        <v>134</v>
      </c>
      <c r="H192" t="s">
        <v>134</v>
      </c>
      <c r="I192" s="131">
        <v>42902</v>
      </c>
      <c r="J192" s="131"/>
      <c r="K192" s="132" t="s">
        <v>75</v>
      </c>
      <c r="L192" t="s">
        <v>97</v>
      </c>
      <c r="M192" s="14" t="s">
        <v>911</v>
      </c>
      <c r="N192" s="118" t="s">
        <v>72</v>
      </c>
      <c r="O192" s="24" t="s">
        <v>880</v>
      </c>
      <c r="P192" s="24" t="s">
        <v>960</v>
      </c>
      <c r="Q192" s="99" t="s">
        <v>876</v>
      </c>
      <c r="R192" t="s">
        <v>767</v>
      </c>
      <c r="S192" s="108">
        <v>42902</v>
      </c>
    </row>
    <row r="193" spans="1:23" ht="15.75" customHeight="1">
      <c r="A193" s="137" t="s">
        <v>765</v>
      </c>
      <c r="C193" t="s">
        <v>72</v>
      </c>
      <c r="D193" t="s">
        <v>75</v>
      </c>
      <c r="E193" s="49" t="s">
        <v>134</v>
      </c>
      <c r="F193" t="s">
        <v>134</v>
      </c>
      <c r="G193" t="s">
        <v>134</v>
      </c>
      <c r="H193" t="s">
        <v>134</v>
      </c>
      <c r="I193" s="131">
        <v>42761</v>
      </c>
      <c r="J193" s="131"/>
      <c r="K193" s="131">
        <v>42761</v>
      </c>
      <c r="L193" t="s">
        <v>731</v>
      </c>
      <c r="M193" s="14" t="s">
        <v>766</v>
      </c>
      <c r="N193" s="84" t="s">
        <v>204</v>
      </c>
      <c r="O193" s="24" t="s">
        <v>773</v>
      </c>
      <c r="P193" s="210" t="s">
        <v>899</v>
      </c>
      <c r="Q193" s="99"/>
      <c r="R193" t="s">
        <v>767</v>
      </c>
      <c r="S193" s="108">
        <v>42754</v>
      </c>
    </row>
    <row r="194" spans="1:23" ht="15">
      <c r="A194" s="136" t="s">
        <v>563</v>
      </c>
      <c r="B194" s="1"/>
      <c r="C194" t="s">
        <v>72</v>
      </c>
      <c r="D194" t="s">
        <v>75</v>
      </c>
      <c r="E194" t="s">
        <v>134</v>
      </c>
      <c r="F194" t="s">
        <v>134</v>
      </c>
      <c r="G194" t="s">
        <v>134</v>
      </c>
      <c r="H194" t="s">
        <v>134</v>
      </c>
      <c r="I194" s="131" t="s">
        <v>223</v>
      </c>
      <c r="J194" s="132"/>
      <c r="K194" s="132" t="s">
        <v>75</v>
      </c>
      <c r="M194" t="s">
        <v>564</v>
      </c>
      <c r="N194"/>
      <c r="O194" s="24" t="s">
        <v>186</v>
      </c>
      <c r="P194" s="24" t="s">
        <v>186</v>
      </c>
    </row>
    <row r="195" spans="1:23">
      <c r="A195" s="22" t="s">
        <v>213</v>
      </c>
      <c r="C195" t="s">
        <v>193</v>
      </c>
      <c r="D195" t="s">
        <v>75</v>
      </c>
      <c r="E195" t="s">
        <v>134</v>
      </c>
      <c r="F195" t="s">
        <v>134</v>
      </c>
      <c r="G195" t="s">
        <v>134</v>
      </c>
      <c r="H195" t="s">
        <v>134</v>
      </c>
      <c r="I195" s="131">
        <v>41940</v>
      </c>
      <c r="J195" s="131"/>
      <c r="K195" s="132" t="s">
        <v>296</v>
      </c>
      <c r="L195" t="s">
        <v>212</v>
      </c>
      <c r="M195" s="14" t="s">
        <v>214</v>
      </c>
      <c r="N195" s="51" t="s">
        <v>198</v>
      </c>
      <c r="O195" s="25" t="s">
        <v>284</v>
      </c>
      <c r="P195" s="24" t="s">
        <v>271</v>
      </c>
      <c r="Q195" s="99" t="s">
        <v>218</v>
      </c>
      <c r="R195" t="s">
        <v>816</v>
      </c>
      <c r="S195" s="108">
        <v>41940</v>
      </c>
    </row>
    <row r="196" spans="1:23" ht="17.25" customHeight="1">
      <c r="A196" s="139" t="s">
        <v>520</v>
      </c>
      <c r="C196" t="s">
        <v>72</v>
      </c>
      <c r="D196" t="s">
        <v>455</v>
      </c>
      <c r="E196" t="s">
        <v>134</v>
      </c>
      <c r="F196" t="s">
        <v>134</v>
      </c>
      <c r="G196" t="s">
        <v>134</v>
      </c>
      <c r="H196" t="s">
        <v>134</v>
      </c>
      <c r="I196" s="131">
        <v>42436</v>
      </c>
      <c r="J196" s="131">
        <v>42439</v>
      </c>
      <c r="K196" s="132" t="s">
        <v>75</v>
      </c>
      <c r="L196" s="49" t="s">
        <v>109</v>
      </c>
      <c r="M196" s="114" t="s">
        <v>462</v>
      </c>
      <c r="N196" s="51" t="s">
        <v>514</v>
      </c>
      <c r="O196" s="25" t="s">
        <v>530</v>
      </c>
      <c r="P196" s="210" t="s">
        <v>899</v>
      </c>
      <c r="Q196" s="123" t="s">
        <v>494</v>
      </c>
      <c r="R196" t="s">
        <v>767</v>
      </c>
      <c r="S196" t="s">
        <v>810</v>
      </c>
    </row>
    <row r="197" spans="1:23" ht="17.25" customHeight="1">
      <c r="A197" s="136" t="s">
        <v>269</v>
      </c>
      <c r="B197" s="1"/>
      <c r="C197" t="s">
        <v>72</v>
      </c>
      <c r="D197" t="s">
        <v>75</v>
      </c>
      <c r="E197" t="s">
        <v>134</v>
      </c>
      <c r="F197" t="s">
        <v>134</v>
      </c>
      <c r="G197" t="s">
        <v>134</v>
      </c>
      <c r="H197" t="s">
        <v>134</v>
      </c>
      <c r="I197" s="131" t="s">
        <v>223</v>
      </c>
      <c r="J197" s="132"/>
      <c r="K197" s="132" t="s">
        <v>75</v>
      </c>
      <c r="M197" s="109" t="s">
        <v>609</v>
      </c>
      <c r="N197"/>
      <c r="O197" s="24" t="s">
        <v>186</v>
      </c>
      <c r="P197" s="24" t="s">
        <v>186</v>
      </c>
    </row>
    <row r="198" spans="1:23" ht="17.25" customHeight="1">
      <c r="A198" s="136" t="s">
        <v>665</v>
      </c>
      <c r="B198" s="1"/>
      <c r="C198" t="s">
        <v>72</v>
      </c>
      <c r="D198" t="s">
        <v>75</v>
      </c>
      <c r="E198" t="s">
        <v>134</v>
      </c>
      <c r="F198" t="s">
        <v>134</v>
      </c>
      <c r="G198" t="s">
        <v>134</v>
      </c>
      <c r="H198" t="s">
        <v>134</v>
      </c>
      <c r="I198" s="131">
        <v>42590</v>
      </c>
      <c r="J198" s="132"/>
      <c r="K198" s="132">
        <v>42590</v>
      </c>
      <c r="L198" t="s">
        <v>668</v>
      </c>
      <c r="M198" s="109" t="s">
        <v>669</v>
      </c>
      <c r="N198" t="s">
        <v>72</v>
      </c>
      <c r="O198" s="24" t="s">
        <v>658</v>
      </c>
      <c r="P198" s="24" t="s">
        <v>648</v>
      </c>
      <c r="Q198" t="s">
        <v>659</v>
      </c>
      <c r="R198" t="s">
        <v>767</v>
      </c>
      <c r="S198" t="s">
        <v>811</v>
      </c>
    </row>
    <row r="199" spans="1:23">
      <c r="A199" s="160" t="s">
        <v>92</v>
      </c>
      <c r="C199" t="s">
        <v>74</v>
      </c>
      <c r="D199" t="s">
        <v>75</v>
      </c>
      <c r="E199" t="s">
        <v>134</v>
      </c>
      <c r="F199" t="s">
        <v>134</v>
      </c>
      <c r="G199" t="s">
        <v>134</v>
      </c>
      <c r="H199" t="s">
        <v>134</v>
      </c>
      <c r="I199" s="131">
        <v>41831</v>
      </c>
      <c r="J199" s="131">
        <v>41927</v>
      </c>
      <c r="K199" s="132" t="s">
        <v>296</v>
      </c>
      <c r="L199" t="s">
        <v>97</v>
      </c>
      <c r="M199" s="14" t="s">
        <v>150</v>
      </c>
      <c r="N199" s="16" t="s">
        <v>162</v>
      </c>
      <c r="O199" s="24" t="s">
        <v>115</v>
      </c>
      <c r="P199" s="24" t="s">
        <v>117</v>
      </c>
      <c r="Q199" s="99" t="s">
        <v>95</v>
      </c>
      <c r="R199" t="s">
        <v>816</v>
      </c>
      <c r="S199" t="s">
        <v>817</v>
      </c>
    </row>
    <row r="200" spans="1:23">
      <c r="A200" s="137" t="s">
        <v>379</v>
      </c>
      <c r="C200" t="s">
        <v>72</v>
      </c>
      <c r="D200" t="s">
        <v>75</v>
      </c>
      <c r="E200" t="s">
        <v>134</v>
      </c>
      <c r="F200" t="s">
        <v>134</v>
      </c>
      <c r="G200" t="s">
        <v>134</v>
      </c>
      <c r="H200" t="s">
        <v>134</v>
      </c>
      <c r="I200" s="131">
        <v>42094</v>
      </c>
      <c r="J200" s="131"/>
      <c r="K200" s="132">
        <v>16537</v>
      </c>
      <c r="L200" t="s">
        <v>97</v>
      </c>
      <c r="M200" s="14" t="s">
        <v>380</v>
      </c>
      <c r="N200" s="16" t="s">
        <v>72</v>
      </c>
      <c r="O200" s="24" t="s">
        <v>377</v>
      </c>
      <c r="P200" s="24" t="s">
        <v>410</v>
      </c>
      <c r="Q200" s="99" t="s">
        <v>376</v>
      </c>
      <c r="S200" t="s">
        <v>381</v>
      </c>
    </row>
    <row r="201" spans="1:23">
      <c r="A201" s="22" t="s">
        <v>568</v>
      </c>
      <c r="C201" t="s">
        <v>193</v>
      </c>
      <c r="D201" t="s">
        <v>75</v>
      </c>
      <c r="E201" t="s">
        <v>134</v>
      </c>
      <c r="F201" t="s">
        <v>134</v>
      </c>
      <c r="G201" t="s">
        <v>134</v>
      </c>
      <c r="H201" t="s">
        <v>134</v>
      </c>
      <c r="I201" s="131">
        <v>41829</v>
      </c>
      <c r="J201" s="131">
        <v>41929</v>
      </c>
      <c r="K201" s="132" t="s">
        <v>296</v>
      </c>
      <c r="L201" t="s">
        <v>97</v>
      </c>
      <c r="M201" s="14" t="s">
        <v>151</v>
      </c>
      <c r="N201" s="16" t="s">
        <v>198</v>
      </c>
      <c r="O201" s="24" t="s">
        <v>115</v>
      </c>
      <c r="P201" s="24" t="s">
        <v>117</v>
      </c>
      <c r="Q201" s="99" t="s">
        <v>95</v>
      </c>
      <c r="R201" t="s">
        <v>816</v>
      </c>
      <c r="S201" s="108">
        <v>41929</v>
      </c>
    </row>
    <row r="202" spans="1:23">
      <c r="A202" s="137" t="s">
        <v>840</v>
      </c>
      <c r="B202" t="s">
        <v>839</v>
      </c>
      <c r="C202" t="s">
        <v>72</v>
      </c>
      <c r="D202" t="s">
        <v>75</v>
      </c>
      <c r="E202" t="s">
        <v>134</v>
      </c>
      <c r="F202" t="s">
        <v>134</v>
      </c>
      <c r="G202" t="s">
        <v>134</v>
      </c>
      <c r="H202" t="s">
        <v>134</v>
      </c>
      <c r="I202" s="131" t="s">
        <v>223</v>
      </c>
      <c r="J202" s="131">
        <v>42779</v>
      </c>
      <c r="K202" s="132">
        <v>42202</v>
      </c>
      <c r="L202" s="48" t="s">
        <v>841</v>
      </c>
      <c r="M202" s="14"/>
      <c r="N202" s="1"/>
      <c r="O202" s="24" t="s">
        <v>186</v>
      </c>
      <c r="P202" s="24" t="s">
        <v>186</v>
      </c>
      <c r="Q202" s="99"/>
      <c r="T202" s="12"/>
      <c r="V202" s="12"/>
      <c r="W202" s="63"/>
    </row>
    <row r="203" spans="1:23" ht="15">
      <c r="A203" s="136" t="s">
        <v>270</v>
      </c>
      <c r="B203" s="1"/>
      <c r="C203" t="s">
        <v>72</v>
      </c>
      <c r="D203" t="s">
        <v>75</v>
      </c>
      <c r="E203" t="s">
        <v>134</v>
      </c>
      <c r="F203" t="s">
        <v>134</v>
      </c>
      <c r="G203" t="s">
        <v>134</v>
      </c>
      <c r="H203" t="s">
        <v>134</v>
      </c>
      <c r="I203" s="131" t="s">
        <v>223</v>
      </c>
      <c r="J203" s="132"/>
      <c r="K203" s="132" t="s">
        <v>75</v>
      </c>
      <c r="M203" s="109" t="s">
        <v>611</v>
      </c>
      <c r="N203"/>
      <c r="O203" s="24" t="s">
        <v>186</v>
      </c>
      <c r="P203" s="24" t="s">
        <v>186</v>
      </c>
    </row>
    <row r="204" spans="1:23">
      <c r="A204" s="22" t="s">
        <v>495</v>
      </c>
      <c r="C204" t="s">
        <v>193</v>
      </c>
      <c r="D204" t="s">
        <v>75</v>
      </c>
      <c r="E204" t="s">
        <v>134</v>
      </c>
      <c r="F204" t="s">
        <v>134</v>
      </c>
      <c r="G204" t="s">
        <v>134</v>
      </c>
      <c r="H204" t="s">
        <v>134</v>
      </c>
      <c r="I204" s="131">
        <v>42415</v>
      </c>
      <c r="J204" s="131"/>
      <c r="K204" s="132">
        <v>42415</v>
      </c>
      <c r="L204" t="s">
        <v>97</v>
      </c>
      <c r="M204" s="14" t="s">
        <v>493</v>
      </c>
      <c r="N204" s="16" t="s">
        <v>226</v>
      </c>
      <c r="O204" s="24" t="s">
        <v>186</v>
      </c>
      <c r="P204" s="210" t="s">
        <v>899</v>
      </c>
      <c r="Q204" s="99" t="s">
        <v>494</v>
      </c>
      <c r="R204" t="s">
        <v>767</v>
      </c>
      <c r="S204" t="s">
        <v>812</v>
      </c>
    </row>
    <row r="205" spans="1:23">
      <c r="A205" s="22" t="s">
        <v>1026</v>
      </c>
      <c r="B205" s="1"/>
      <c r="C205" t="s">
        <v>211</v>
      </c>
      <c r="E205" t="s">
        <v>134</v>
      </c>
      <c r="F205" t="s">
        <v>134</v>
      </c>
      <c r="G205" t="s">
        <v>134</v>
      </c>
      <c r="H205" t="s">
        <v>134</v>
      </c>
      <c r="I205" s="131">
        <v>43280</v>
      </c>
      <c r="J205" s="132"/>
      <c r="K205" s="132">
        <v>43283</v>
      </c>
      <c r="L205" t="s">
        <v>97</v>
      </c>
      <c r="M205" s="109" t="s">
        <v>1028</v>
      </c>
      <c r="N205" s="29" t="s">
        <v>514</v>
      </c>
      <c r="O205" s="24"/>
      <c r="P205" s="25" t="s">
        <v>960</v>
      </c>
      <c r="Q205" s="99" t="s">
        <v>995</v>
      </c>
      <c r="R205" t="s">
        <v>997</v>
      </c>
      <c r="S205" s="11">
        <v>43276</v>
      </c>
    </row>
    <row r="206" spans="1:23" ht="15.75" customHeight="1">
      <c r="A206" s="22" t="s">
        <v>1002</v>
      </c>
      <c r="C206" t="s">
        <v>211</v>
      </c>
      <c r="D206" t="s">
        <v>75</v>
      </c>
      <c r="E206" s="49" t="s">
        <v>134</v>
      </c>
      <c r="F206" t="s">
        <v>134</v>
      </c>
      <c r="G206" t="s">
        <v>134</v>
      </c>
      <c r="H206" t="s">
        <v>134</v>
      </c>
      <c r="I206" s="131">
        <v>43214</v>
      </c>
      <c r="J206" s="131"/>
      <c r="K206" s="132">
        <v>43214</v>
      </c>
      <c r="L206" t="s">
        <v>703</v>
      </c>
      <c r="M206" s="14" t="s">
        <v>1004</v>
      </c>
      <c r="N206" s="221" t="s">
        <v>1003</v>
      </c>
      <c r="O206" s="24"/>
      <c r="P206" s="24" t="s">
        <v>960</v>
      </c>
      <c r="Q206" s="99" t="s">
        <v>995</v>
      </c>
      <c r="R206" t="s">
        <v>767</v>
      </c>
      <c r="S206" s="108">
        <v>43213</v>
      </c>
    </row>
    <row r="207" spans="1:23" ht="16.25" customHeight="1">
      <c r="A207" s="137" t="s">
        <v>511</v>
      </c>
      <c r="B207" t="s">
        <v>512</v>
      </c>
      <c r="C207" t="s">
        <v>72</v>
      </c>
      <c r="D207" t="s">
        <v>75</v>
      </c>
      <c r="E207" t="s">
        <v>134</v>
      </c>
      <c r="F207" t="s">
        <v>134</v>
      </c>
      <c r="G207" t="s">
        <v>134</v>
      </c>
      <c r="H207" t="s">
        <v>134</v>
      </c>
      <c r="I207" s="131"/>
      <c r="J207" s="131">
        <v>42436</v>
      </c>
      <c r="K207" s="132" t="s">
        <v>75</v>
      </c>
      <c r="M207" s="14" t="s">
        <v>513</v>
      </c>
      <c r="N207" s="16" t="s">
        <v>514</v>
      </c>
      <c r="O207" s="24" t="s">
        <v>530</v>
      </c>
      <c r="P207" s="210" t="s">
        <v>899</v>
      </c>
      <c r="Q207" s="123" t="s">
        <v>494</v>
      </c>
      <c r="R207" t="s">
        <v>767</v>
      </c>
      <c r="S207" t="s">
        <v>813</v>
      </c>
    </row>
    <row r="208" spans="1:23" ht="16.25" customHeight="1">
      <c r="A208" s="136" t="s">
        <v>545</v>
      </c>
      <c r="B208" s="1"/>
      <c r="C208" t="s">
        <v>72</v>
      </c>
      <c r="D208" t="s">
        <v>75</v>
      </c>
      <c r="E208" t="s">
        <v>134</v>
      </c>
      <c r="F208" t="s">
        <v>134</v>
      </c>
      <c r="G208" t="s">
        <v>134</v>
      </c>
      <c r="H208" t="s">
        <v>134</v>
      </c>
      <c r="I208" s="131" t="s">
        <v>223</v>
      </c>
      <c r="J208" s="132"/>
      <c r="K208" s="132" t="s">
        <v>75</v>
      </c>
      <c r="M208" s="109" t="s">
        <v>612</v>
      </c>
      <c r="N208"/>
      <c r="O208" s="24" t="s">
        <v>186</v>
      </c>
      <c r="P208" s="24" t="s">
        <v>186</v>
      </c>
    </row>
    <row r="209" spans="1:28">
      <c r="A209" s="160" t="s">
        <v>501</v>
      </c>
      <c r="C209" t="s">
        <v>74</v>
      </c>
      <c r="D209" t="s">
        <v>75</v>
      </c>
      <c r="E209" t="s">
        <v>134</v>
      </c>
      <c r="F209" t="s">
        <v>134</v>
      </c>
      <c r="G209" t="s">
        <v>134</v>
      </c>
      <c r="H209" t="s">
        <v>134</v>
      </c>
      <c r="I209" s="131">
        <v>42429</v>
      </c>
      <c r="J209" s="131"/>
      <c r="K209" s="132" t="s">
        <v>75</v>
      </c>
      <c r="L209" t="s">
        <v>97</v>
      </c>
      <c r="M209" s="121" t="s">
        <v>502</v>
      </c>
      <c r="N209" s="16" t="s">
        <v>372</v>
      </c>
      <c r="O209" s="24" t="s">
        <v>530</v>
      </c>
      <c r="P209" s="210" t="s">
        <v>899</v>
      </c>
      <c r="Q209" s="99" t="s">
        <v>494</v>
      </c>
      <c r="R209" t="s">
        <v>824</v>
      </c>
      <c r="S209" t="s">
        <v>835</v>
      </c>
    </row>
    <row r="210" spans="1:28" ht="16.5" customHeight="1">
      <c r="A210" s="138" t="s">
        <v>875</v>
      </c>
      <c r="B210" s="164" t="s">
        <v>874</v>
      </c>
      <c r="C210" t="s">
        <v>72</v>
      </c>
      <c r="D210" t="s">
        <v>75</v>
      </c>
      <c r="E210" t="s">
        <v>134</v>
      </c>
      <c r="F210" t="s">
        <v>134</v>
      </c>
      <c r="G210" t="s">
        <v>134</v>
      </c>
      <c r="H210" t="s">
        <v>134</v>
      </c>
      <c r="I210" s="131">
        <v>42650</v>
      </c>
      <c r="J210" s="132">
        <v>42837</v>
      </c>
      <c r="K210" s="108">
        <v>42663</v>
      </c>
      <c r="L210" t="s">
        <v>97</v>
      </c>
      <c r="M210" t="s">
        <v>715</v>
      </c>
      <c r="N210" s="165" t="s">
        <v>72</v>
      </c>
      <c r="O210" s="24" t="s">
        <v>880</v>
      </c>
      <c r="P210" s="24" t="s">
        <v>186</v>
      </c>
      <c r="Q210" s="99" t="s">
        <v>876</v>
      </c>
      <c r="R210" t="s">
        <v>767</v>
      </c>
      <c r="S210" s="108">
        <v>42835</v>
      </c>
      <c r="T210" s="12" t="s">
        <v>882</v>
      </c>
      <c r="V210" s="12"/>
      <c r="W210" s="63"/>
    </row>
    <row r="211" spans="1:28" ht="16.5" customHeight="1">
      <c r="A211" s="160" t="s">
        <v>398</v>
      </c>
      <c r="C211" t="s">
        <v>74</v>
      </c>
      <c r="D211" t="s">
        <v>75</v>
      </c>
      <c r="E211" t="s">
        <v>134</v>
      </c>
      <c r="F211" t="s">
        <v>134</v>
      </c>
      <c r="G211" t="s">
        <v>134</v>
      </c>
      <c r="H211" t="s">
        <v>134</v>
      </c>
      <c r="I211" s="131">
        <v>42121</v>
      </c>
      <c r="J211" s="131"/>
      <c r="K211" s="132">
        <v>42122</v>
      </c>
      <c r="L211" t="s">
        <v>97</v>
      </c>
      <c r="M211" s="14" t="s">
        <v>399</v>
      </c>
      <c r="N211" s="16" t="s">
        <v>372</v>
      </c>
      <c r="O211" s="24" t="s">
        <v>377</v>
      </c>
      <c r="P211" s="24" t="s">
        <v>410</v>
      </c>
      <c r="Q211" s="104" t="s">
        <v>376</v>
      </c>
      <c r="R211" t="s">
        <v>824</v>
      </c>
      <c r="S211" t="s">
        <v>836</v>
      </c>
    </row>
    <row r="212" spans="1:28" ht="16.5" customHeight="1">
      <c r="A212" s="160" t="s">
        <v>690</v>
      </c>
      <c r="C212" t="s">
        <v>74</v>
      </c>
      <c r="D212" t="s">
        <v>75</v>
      </c>
      <c r="E212" t="s">
        <v>134</v>
      </c>
      <c r="F212" t="s">
        <v>134</v>
      </c>
      <c r="G212" t="s">
        <v>134</v>
      </c>
      <c r="H212" t="s">
        <v>134</v>
      </c>
      <c r="I212" s="131">
        <v>42103</v>
      </c>
      <c r="J212" s="131"/>
      <c r="K212" s="132">
        <v>42104</v>
      </c>
      <c r="L212" t="s">
        <v>97</v>
      </c>
      <c r="M212" s="14" t="s">
        <v>384</v>
      </c>
      <c r="N212" s="16" t="s">
        <v>385</v>
      </c>
      <c r="O212" s="24" t="s">
        <v>377</v>
      </c>
      <c r="P212" s="24" t="s">
        <v>410</v>
      </c>
      <c r="Q212" s="104" t="s">
        <v>376</v>
      </c>
      <c r="R212" t="s">
        <v>824</v>
      </c>
      <c r="S212" t="s">
        <v>837</v>
      </c>
    </row>
    <row r="213" spans="1:28" ht="16.5" customHeight="1" thickBot="1">
      <c r="A213" s="160" t="s">
        <v>386</v>
      </c>
      <c r="C213" t="s">
        <v>74</v>
      </c>
      <c r="D213" t="s">
        <v>75</v>
      </c>
      <c r="E213" t="s">
        <v>134</v>
      </c>
      <c r="F213" t="s">
        <v>134</v>
      </c>
      <c r="G213" t="s">
        <v>134</v>
      </c>
      <c r="H213" t="s">
        <v>134</v>
      </c>
      <c r="I213" s="131">
        <v>42103</v>
      </c>
      <c r="J213" s="131"/>
      <c r="K213" s="132">
        <v>42104</v>
      </c>
      <c r="L213" t="s">
        <v>97</v>
      </c>
      <c r="M213" s="14" t="s">
        <v>384</v>
      </c>
      <c r="N213" s="16" t="s">
        <v>387</v>
      </c>
      <c r="O213" s="24" t="s">
        <v>377</v>
      </c>
      <c r="P213" s="24" t="s">
        <v>410</v>
      </c>
      <c r="Q213" s="104" t="s">
        <v>376</v>
      </c>
      <c r="R213" t="s">
        <v>824</v>
      </c>
      <c r="S213" t="s">
        <v>837</v>
      </c>
    </row>
    <row r="214" spans="1:28" ht="16.5" customHeight="1" thickBot="1">
      <c r="A214" s="127" t="s">
        <v>560</v>
      </c>
      <c r="B214" s="127"/>
      <c r="C214" s="127"/>
      <c r="D214" s="127"/>
      <c r="E214" s="127"/>
      <c r="F214" s="127"/>
      <c r="G214" s="127"/>
      <c r="H214" s="127"/>
      <c r="I214" s="127"/>
      <c r="J214" s="127"/>
      <c r="K214" s="127"/>
      <c r="L214" s="127"/>
      <c r="M214" s="127"/>
      <c r="N214" s="127"/>
      <c r="O214" s="127"/>
      <c r="P214" s="127"/>
      <c r="Q214" s="127"/>
      <c r="R214" s="166"/>
      <c r="S214" s="127"/>
      <c r="T214" s="127"/>
      <c r="X214" t="s">
        <v>163</v>
      </c>
    </row>
    <row r="215" spans="1:28">
      <c r="A215">
        <f>A3</f>
        <v>210</v>
      </c>
      <c r="K215" s="132"/>
      <c r="O215" s="23"/>
      <c r="P215" s="23"/>
      <c r="X215" s="45">
        <v>4</v>
      </c>
      <c r="Y215" s="46"/>
      <c r="Z215" s="46" t="str">
        <f>IF(X215&lt;5,"inferieur à 5", "sup=5")</f>
        <v>inferieur à 5</v>
      </c>
      <c r="AA215" s="46"/>
      <c r="AB215" s="46" t="str">
        <f>IF(AND(X215&lt;5,X215&gt;3),"entre 3 et 5","endehors")</f>
        <v>entre 3 et 5</v>
      </c>
    </row>
    <row r="216" spans="1:28">
      <c r="A216" s="141" t="s">
        <v>72</v>
      </c>
      <c r="B216" t="s">
        <v>204</v>
      </c>
      <c r="C216">
        <f>(COUNTIF(C4:C213,"Fr"))</f>
        <v>122</v>
      </c>
      <c r="K216" s="132"/>
      <c r="X216" s="45"/>
      <c r="Y216" s="46"/>
      <c r="Z216" s="46"/>
      <c r="AA216" s="46"/>
      <c r="AB216" s="46"/>
    </row>
    <row r="217" spans="1:28">
      <c r="A217" s="142" t="s">
        <v>74</v>
      </c>
      <c r="B217" t="s">
        <v>74</v>
      </c>
      <c r="C217">
        <f>(COUNTIF(C4:C213,"de"))</f>
        <v>50</v>
      </c>
      <c r="K217" s="132"/>
      <c r="X217" s="45"/>
      <c r="Y217" s="46"/>
      <c r="Z217" s="46"/>
      <c r="AA217" s="46"/>
      <c r="AB217" s="46"/>
    </row>
    <row r="218" spans="1:28">
      <c r="A218" s="142" t="s">
        <v>211</v>
      </c>
      <c r="B218" t="s">
        <v>193</v>
      </c>
      <c r="C218">
        <f>(COUNTIF(C4:C213,"es"))</f>
        <v>34</v>
      </c>
      <c r="D218">
        <f>(COUNTIF(C4:C213,NOT("es")))</f>
        <v>0</v>
      </c>
      <c r="K218" s="132"/>
      <c r="X218" s="45"/>
      <c r="Y218" s="46"/>
      <c r="Z218" s="46"/>
      <c r="AA218" s="46"/>
      <c r="AB218" s="46"/>
    </row>
    <row r="219" spans="1:28">
      <c r="A219" s="142" t="s">
        <v>708</v>
      </c>
      <c r="B219" t="s">
        <v>613</v>
      </c>
      <c r="C219">
        <f>A215-C216-C217-C218</f>
        <v>4</v>
      </c>
      <c r="K219" s="132"/>
      <c r="X219" s="45">
        <v>5</v>
      </c>
      <c r="Y219" s="46"/>
      <c r="Z219" s="46" t="str">
        <f t="shared" ref="Z219:Z224" si="0">IF(X219&lt;5,"inferieur à 5", "sup=5")</f>
        <v>sup=5</v>
      </c>
      <c r="AA219" s="46"/>
      <c r="AB219" s="46" t="str">
        <f t="shared" ref="AB219:AB224" si="1">IF(AND(X219&lt;5,X219&gt;3),"entre 3 et 5","endehors")</f>
        <v>endehors</v>
      </c>
    </row>
    <row r="220" spans="1:28">
      <c r="A220" s="142" t="s">
        <v>709</v>
      </c>
      <c r="B220" t="s">
        <v>138</v>
      </c>
      <c r="C220">
        <f>SUM(C216:C219)</f>
        <v>210</v>
      </c>
      <c r="K220" s="132"/>
      <c r="L220">
        <f>COUNTA(L4:L213)</f>
        <v>161</v>
      </c>
      <c r="X220" s="45">
        <v>6</v>
      </c>
      <c r="Y220" s="46"/>
      <c r="Z220" s="46" t="str">
        <f t="shared" si="0"/>
        <v>sup=5</v>
      </c>
      <c r="AA220" s="46"/>
      <c r="AB220" s="46" t="str">
        <f t="shared" si="1"/>
        <v>endehors</v>
      </c>
    </row>
    <row r="221" spans="1:28">
      <c r="K221" s="132"/>
      <c r="X221" s="45">
        <v>3</v>
      </c>
      <c r="Y221" s="46"/>
      <c r="Z221" s="46" t="str">
        <f t="shared" si="0"/>
        <v>inferieur à 5</v>
      </c>
      <c r="AA221" s="46"/>
      <c r="AB221" s="46" t="str">
        <f t="shared" si="1"/>
        <v>endehors</v>
      </c>
    </row>
    <row r="222" spans="1:28">
      <c r="X222" s="45">
        <v>6</v>
      </c>
      <c r="Y222" s="46"/>
      <c r="Z222" s="46" t="str">
        <f t="shared" si="0"/>
        <v>sup=5</v>
      </c>
      <c r="AA222" s="46"/>
      <c r="AB222" s="46" t="str">
        <f t="shared" si="1"/>
        <v>endehors</v>
      </c>
    </row>
    <row r="223" spans="1:28" ht="14.5" customHeight="1">
      <c r="X223" s="45">
        <v>2</v>
      </c>
      <c r="Y223" s="46"/>
      <c r="Z223" s="46" t="str">
        <f t="shared" si="0"/>
        <v>inferieur à 5</v>
      </c>
      <c r="AA223" s="46"/>
      <c r="AB223" s="46" t="str">
        <f t="shared" si="1"/>
        <v>endehors</v>
      </c>
    </row>
    <row r="224" spans="1:28">
      <c r="X224" s="45">
        <v>4.5</v>
      </c>
      <c r="Y224" s="46"/>
      <c r="Z224" s="46" t="str">
        <f t="shared" si="0"/>
        <v>inferieur à 5</v>
      </c>
      <c r="AA224" s="46"/>
      <c r="AB224" s="46" t="str">
        <f t="shared" si="1"/>
        <v>entre 3 et 5</v>
      </c>
    </row>
    <row r="225" spans="5:28">
      <c r="X225" s="47">
        <v>41824</v>
      </c>
      <c r="Y225" s="46"/>
      <c r="Z225" s="46" t="str">
        <f>IF(X225&lt;DATE(2014,7,14),"avant 16  juillet","apres 15 juillet")</f>
        <v>avant 16  juillet</v>
      </c>
      <c r="AA225" s="46"/>
      <c r="AB225" s="46" t="str">
        <f>IF(AND(X225&lt;=DATE(2014,7,15),X225&gt;DATE(2014,7,1)),"1ere quinzaine","2emequinzaine")</f>
        <v>1ere quinzaine</v>
      </c>
    </row>
    <row r="226" spans="5:28">
      <c r="N226"/>
      <c r="R226" s="16"/>
      <c r="S226" s="16"/>
      <c r="X226" s="47">
        <v>41825</v>
      </c>
      <c r="Y226" s="46"/>
      <c r="Z226" s="46" t="str">
        <f>IF(X226&lt;DATE(2014,7,14),"avant 16  juillet","apres 15 juillet")</f>
        <v>avant 16  juillet</v>
      </c>
      <c r="AA226" s="46"/>
      <c r="AB226" s="46" t="str">
        <f>IF(AND(X226&lt;=DATE(2014,7,15),X226&gt;DATE(2014,7,1)),"1ere quinzaine","2emequinzaine")</f>
        <v>1ere quinzaine</v>
      </c>
    </row>
    <row r="227" spans="5:28">
      <c r="X227" s="47">
        <v>41850</v>
      </c>
      <c r="Y227" s="46"/>
      <c r="Z227" s="46" t="str">
        <f>IF(X227&lt;DATE(2014,7,14),"avant 16  juillet","apres 15 juillet")</f>
        <v>apres 15 juillet</v>
      </c>
      <c r="AA227" s="46"/>
      <c r="AB227" s="46" t="str">
        <f>IF(AND(X227&lt;=DATE(2014,7,15),X227&gt;DATE(2014,7,1)),"1ere quinzaine","2emequinzaine")</f>
        <v>2emequinzaine</v>
      </c>
    </row>
    <row r="228" spans="5:28">
      <c r="X228" s="47">
        <v>41838</v>
      </c>
      <c r="Y228" s="46"/>
      <c r="Z228" s="46"/>
      <c r="AA228" s="46"/>
      <c r="AB228" s="46" t="str">
        <f>IF(AND(X228&lt;=DATE(2014,7,15),X228&gt;DATE(2014,7,1)),"1ere quinzaine","2emequinzaine")</f>
        <v>2emequinzaine</v>
      </c>
    </row>
    <row r="229" spans="5:28">
      <c r="X229" s="47">
        <v>41822</v>
      </c>
      <c r="Y229" s="46"/>
      <c r="Z229" s="46"/>
      <c r="AA229" s="46"/>
      <c r="AB229" s="46" t="str">
        <f>IF(AND(X229&lt;=DATE(2014,7,15),X229&gt;DATE(2014,7,1)),"1ere quinzaine","2emequinzaine")</f>
        <v>1ere quinzaine</v>
      </c>
    </row>
    <row r="232" spans="5:28">
      <c r="T232" s="16"/>
      <c r="U232" s="16"/>
      <c r="V232" s="16"/>
      <c r="W232" s="16"/>
      <c r="X232" s="16"/>
      <c r="Y232" s="16"/>
      <c r="Z232" s="16"/>
      <c r="AA232" s="16"/>
      <c r="AB232" s="16"/>
    </row>
    <row r="234" spans="5:28">
      <c r="E234" s="160"/>
    </row>
  </sheetData>
  <autoFilter ref="A2:X226"/>
  <sortState ref="A4:T208">
    <sortCondition ref="A4:A208"/>
  </sortState>
  <hyperlinks>
    <hyperlink ref="M16" r:id="rId1"/>
    <hyperlink ref="M46" r:id="rId2"/>
    <hyperlink ref="M39" r:id="rId3"/>
    <hyperlink ref="M111" r:id="rId4"/>
    <hyperlink ref="M22" r:id="rId5"/>
    <hyperlink ref="M50" r:id="rId6"/>
    <hyperlink ref="M58" r:id="rId7"/>
    <hyperlink ref="M89" r:id="rId8"/>
    <hyperlink ref="M138" r:id="rId9"/>
    <hyperlink ref="M125" r:id="rId10"/>
    <hyperlink ref="M103" r:id="rId11"/>
    <hyperlink ref="M142" r:id="rId12"/>
    <hyperlink ref="Q39" r:id="rId13"/>
    <hyperlink ref="M62" r:id="rId14"/>
    <hyperlink ref="M180" r:id="rId15"/>
    <hyperlink ref="M191" r:id="rId16"/>
    <hyperlink ref="M199" r:id="rId17"/>
    <hyperlink ref="M201" r:id="rId18"/>
    <hyperlink ref="M88" r:id="rId19"/>
    <hyperlink ref="M11" r:id="rId20"/>
    <hyperlink ref="M110" r:id="rId21"/>
    <hyperlink ref="M165" r:id="rId22"/>
    <hyperlink ref="M14" r:id="rId23"/>
    <hyperlink ref="M128" r:id="rId24"/>
    <hyperlink ref="M155" r:id="rId25"/>
    <hyperlink ref="M104" r:id="rId26"/>
    <hyperlink ref="M153" r:id="rId27"/>
    <hyperlink ref="M126" r:id="rId28" display="http://www.raytheon.com/"/>
    <hyperlink ref="M195" r:id="rId29"/>
    <hyperlink ref="M109" r:id="rId30"/>
    <hyperlink ref="M28" r:id="rId31"/>
    <hyperlink ref="M114" r:id="rId32"/>
    <hyperlink ref="M117" r:id="rId33"/>
    <hyperlink ref="M69" r:id="rId34"/>
    <hyperlink ref="M52" r:id="rId35"/>
    <hyperlink ref="M122" r:id="rId36"/>
    <hyperlink ref="M200" r:id="rId37"/>
    <hyperlink ref="M70" r:id="rId38"/>
    <hyperlink ref="M171" r:id="rId39"/>
    <hyperlink ref="M211" r:id="rId40"/>
    <hyperlink ref="M163" r:id="rId41"/>
    <hyperlink ref="M24" r:id="rId42"/>
    <hyperlink ref="M160" r:id="rId43"/>
    <hyperlink ref="I1" location="'Assoc-suppr'!A1" display="Info delete"/>
    <hyperlink ref="M74" r:id="rId44"/>
    <hyperlink ref="M212" r:id="rId45"/>
    <hyperlink ref="M94" r:id="rId46"/>
    <hyperlink ref="M169" r:id="rId47"/>
    <hyperlink ref="M42" r:id="rId48"/>
    <hyperlink ref="M40" r:id="rId49"/>
    <hyperlink ref="M158" r:id="rId50"/>
    <hyperlink ref="M112" r:id="rId51"/>
    <hyperlink ref="M30" r:id="rId52"/>
    <hyperlink ref="M150" r:id="rId53"/>
    <hyperlink ref="M75" r:id="rId54"/>
    <hyperlink ref="K1" r:id="rId55"/>
    <hyperlink ref="M51" r:id="rId56"/>
    <hyperlink ref="M204" r:id="rId57"/>
    <hyperlink ref="M129" r:id="rId58"/>
    <hyperlink ref="M38" r:id="rId59"/>
    <hyperlink ref="M5" r:id="rId60"/>
    <hyperlink ref="M209" r:id="rId61"/>
    <hyperlink ref="M207" r:id="rId62"/>
    <hyperlink ref="M56" r:id="rId63"/>
    <hyperlink ref="M86" r:id="rId64" tooltip="Visit the website" display="http://www.gaches.com/"/>
    <hyperlink ref="M90" r:id="rId65"/>
    <hyperlink ref="M106" r:id="rId66"/>
    <hyperlink ref="M93" r:id="rId67"/>
    <hyperlink ref="M68" r:id="rId68"/>
    <hyperlink ref="M19" r:id="rId69"/>
    <hyperlink ref="M100" r:id="rId70" tooltip="Visit the website"/>
    <hyperlink ref="M34" r:id="rId71"/>
    <hyperlink ref="M82" r:id="rId72"/>
    <hyperlink ref="M36" r:id="rId73" tooltip="http://www.azuradhesifs.com/"/>
    <hyperlink ref="M47" r:id="rId74"/>
    <hyperlink ref="T179" r:id="rId75"/>
    <hyperlink ref="M6" r:id="rId76"/>
    <hyperlink ref="M136" r:id="rId77"/>
    <hyperlink ref="M92" r:id="rId78"/>
    <hyperlink ref="M72" r:id="rId79"/>
    <hyperlink ref="M15" r:id="rId80"/>
    <hyperlink ref="M115" r:id="rId81"/>
    <hyperlink ref="M149" r:id="rId82"/>
    <hyperlink ref="M193" r:id="rId83"/>
    <hyperlink ref="M144" r:id="rId84"/>
    <hyperlink ref="M26" r:id="rId85"/>
    <hyperlink ref="M59" r:id="rId86"/>
    <hyperlink ref="M71" r:id="rId87"/>
    <hyperlink ref="M139" r:id="rId88"/>
    <hyperlink ref="M192" r:id="rId89"/>
    <hyperlink ref="M32" r:id="rId90"/>
    <hyperlink ref="M152" r:id="rId91"/>
    <hyperlink ref="M17" r:id="rId92"/>
    <hyperlink ref="M187" r:id="rId93"/>
    <hyperlink ref="M141" r:id="rId94"/>
    <hyperlink ref="M161" r:id="rId95"/>
    <hyperlink ref="M13" r:id="rId96"/>
    <hyperlink ref="M95" r:id="rId97"/>
    <hyperlink ref="M132" r:id="rId98"/>
    <hyperlink ref="M98" r:id="rId99"/>
    <hyperlink ref="M186" r:id="rId100"/>
    <hyperlink ref="M35" r:id="rId101"/>
    <hyperlink ref="M84" r:id="rId102"/>
    <hyperlink ref="M23" r:id="rId103"/>
    <hyperlink ref="M166" r:id="rId104"/>
    <hyperlink ref="M41" r:id="rId105"/>
    <hyperlink ref="M162" r:id="rId106"/>
    <hyperlink ref="M18" r:id="rId107"/>
    <hyperlink ref="M148" r:id="rId108"/>
    <hyperlink ref="M105" r:id="rId109" display="·       http://hzt-gmbh.de/ "/>
    <hyperlink ref="M170" r:id="rId110"/>
    <hyperlink ref="M91" r:id="rId111"/>
    <hyperlink ref="M182" r:id="rId112"/>
  </hyperlinks>
  <pageMargins left="0.70866141732283472" right="0.70866141732283472" top="0.74803149606299213" bottom="0.74803149606299213" header="0.31496062992125984" footer="0.31496062992125984"/>
  <pageSetup paperSize="9" orientation="landscape" horizontalDpi="4294967293" verticalDpi="4294967293"/>
  <legacyDrawing r:id="rId11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Y36"/>
  <sheetViews>
    <sheetView workbookViewId="0">
      <pane xSplit="1" ySplit="2" topLeftCell="B9" activePane="bottomRight" state="frozen"/>
      <selection pane="topRight" activeCell="B1" sqref="B1"/>
      <selection pane="bottomLeft" activeCell="A3" sqref="A3"/>
      <selection pane="bottomRight" sqref="A1:XFD1048576"/>
    </sheetView>
  </sheetViews>
  <sheetFormatPr baseColWidth="10" defaultRowHeight="14" x14ac:dyDescent="0"/>
  <cols>
    <col min="1" max="1" width="29.1640625" customWidth="1"/>
    <col min="2" max="2" width="5.1640625" customWidth="1"/>
    <col min="3" max="3" width="19.33203125" customWidth="1"/>
    <col min="13" max="13" width="10.83203125" style="223"/>
  </cols>
  <sheetData>
    <row r="2" spans="1:23" ht="56">
      <c r="A2" s="67" t="s">
        <v>62</v>
      </c>
      <c r="B2" s="67"/>
      <c r="C2" s="67" t="s">
        <v>59</v>
      </c>
      <c r="D2" s="102" t="s">
        <v>168</v>
      </c>
      <c r="E2" s="68" t="s">
        <v>414</v>
      </c>
      <c r="F2" s="68"/>
      <c r="G2" s="120" t="s">
        <v>855</v>
      </c>
      <c r="H2" s="71" t="s">
        <v>85</v>
      </c>
      <c r="I2" t="s">
        <v>369</v>
      </c>
      <c r="J2" t="s">
        <v>415</v>
      </c>
      <c r="K2" s="67" t="s">
        <v>420</v>
      </c>
      <c r="M2" s="223" t="s">
        <v>902</v>
      </c>
    </row>
    <row r="3" spans="1:23">
      <c r="A3" t="s">
        <v>254</v>
      </c>
      <c r="C3" s="14" t="s">
        <v>416</v>
      </c>
      <c r="D3" t="s">
        <v>417</v>
      </c>
      <c r="E3" s="108">
        <v>42157</v>
      </c>
      <c r="G3" t="s">
        <v>422</v>
      </c>
      <c r="H3" t="s">
        <v>409</v>
      </c>
      <c r="I3" t="s">
        <v>418</v>
      </c>
      <c r="J3" s="53" t="s">
        <v>419</v>
      </c>
      <c r="K3" t="s">
        <v>421</v>
      </c>
      <c r="M3" s="225"/>
    </row>
    <row r="4" spans="1:23">
      <c r="A4" t="s">
        <v>174</v>
      </c>
      <c r="C4" t="s">
        <v>176</v>
      </c>
      <c r="D4" t="s">
        <v>417</v>
      </c>
      <c r="E4" s="108">
        <v>42157</v>
      </c>
      <c r="G4" t="s">
        <v>425</v>
      </c>
      <c r="H4" t="s">
        <v>409</v>
      </c>
      <c r="I4" t="s">
        <v>418</v>
      </c>
      <c r="J4" s="53" t="s">
        <v>423</v>
      </c>
      <c r="K4" s="109" t="s">
        <v>424</v>
      </c>
      <c r="M4" s="225"/>
    </row>
    <row r="5" spans="1:23">
      <c r="A5" t="s">
        <v>157</v>
      </c>
      <c r="B5" t="s">
        <v>72</v>
      </c>
      <c r="C5" t="s">
        <v>206</v>
      </c>
      <c r="D5" t="s">
        <v>417</v>
      </c>
      <c r="E5" s="108">
        <v>42158</v>
      </c>
      <c r="G5" t="s">
        <v>422</v>
      </c>
      <c r="H5" t="s">
        <v>409</v>
      </c>
      <c r="I5" s="75" t="s">
        <v>427</v>
      </c>
      <c r="J5" s="110" t="s">
        <v>428</v>
      </c>
      <c r="K5" s="46"/>
      <c r="M5" s="226"/>
      <c r="N5" s="24"/>
      <c r="O5" s="24"/>
      <c r="R5" s="44"/>
      <c r="S5" s="44"/>
      <c r="T5" s="22"/>
      <c r="U5" s="44"/>
      <c r="V5" s="60"/>
      <c r="W5" s="65"/>
    </row>
    <row r="6" spans="1:23" ht="14.25" customHeight="1">
      <c r="A6" t="s">
        <v>166</v>
      </c>
      <c r="B6" t="s">
        <v>72</v>
      </c>
      <c r="C6" s="14" t="s">
        <v>170</v>
      </c>
      <c r="E6" s="108">
        <v>42286</v>
      </c>
      <c r="G6" s="108">
        <v>42286</v>
      </c>
      <c r="H6" s="24" t="s">
        <v>271</v>
      </c>
      <c r="I6" t="s">
        <v>464</v>
      </c>
      <c r="J6" s="46" t="s">
        <v>465</v>
      </c>
      <c r="L6" s="16"/>
      <c r="M6" s="225"/>
      <c r="O6" s="99"/>
    </row>
    <row r="7" spans="1:23">
      <c r="A7" t="s">
        <v>466</v>
      </c>
      <c r="B7" t="s">
        <v>74</v>
      </c>
      <c r="C7" t="s">
        <v>389</v>
      </c>
      <c r="D7" t="s">
        <v>417</v>
      </c>
      <c r="E7" t="s">
        <v>468</v>
      </c>
      <c r="G7" s="11">
        <v>42292</v>
      </c>
      <c r="H7" t="s">
        <v>75</v>
      </c>
      <c r="I7" t="s">
        <v>467</v>
      </c>
      <c r="M7" s="225"/>
    </row>
    <row r="8" spans="1:23">
      <c r="A8" t="s">
        <v>505</v>
      </c>
      <c r="D8" t="s">
        <v>692</v>
      </c>
      <c r="E8" s="108">
        <v>42436</v>
      </c>
      <c r="G8" s="108">
        <v>42436</v>
      </c>
      <c r="H8" t="s">
        <v>75</v>
      </c>
      <c r="I8" t="s">
        <v>506</v>
      </c>
      <c r="M8" s="225"/>
    </row>
    <row r="9" spans="1:23">
      <c r="A9" t="s">
        <v>569</v>
      </c>
      <c r="B9" t="s">
        <v>72</v>
      </c>
      <c r="D9" t="s">
        <v>417</v>
      </c>
      <c r="E9" s="108">
        <v>42440</v>
      </c>
      <c r="G9" s="108">
        <v>42440</v>
      </c>
      <c r="H9" t="s">
        <v>75</v>
      </c>
      <c r="I9" t="s">
        <v>570</v>
      </c>
      <c r="K9" t="s">
        <v>571</v>
      </c>
      <c r="M9" s="225"/>
    </row>
    <row r="10" spans="1:23" ht="15">
      <c r="A10" s="125" t="s">
        <v>265</v>
      </c>
      <c r="B10" t="s">
        <v>72</v>
      </c>
      <c r="C10" t="s">
        <v>566</v>
      </c>
      <c r="E10" s="108">
        <v>42489</v>
      </c>
      <c r="G10" s="108">
        <v>42489</v>
      </c>
      <c r="H10" t="s">
        <v>615</v>
      </c>
      <c r="I10" t="s">
        <v>614</v>
      </c>
      <c r="M10" s="227"/>
      <c r="N10" s="24"/>
    </row>
    <row r="11" spans="1:23">
      <c r="A11" s="53" t="s">
        <v>107</v>
      </c>
      <c r="B11" t="s">
        <v>74</v>
      </c>
      <c r="D11" t="s">
        <v>417</v>
      </c>
      <c r="E11" s="108">
        <v>42593</v>
      </c>
      <c r="G11" s="108">
        <v>42593</v>
      </c>
      <c r="H11" t="s">
        <v>615</v>
      </c>
      <c r="I11" t="s">
        <v>675</v>
      </c>
      <c r="K11" s="14" t="s">
        <v>128</v>
      </c>
      <c r="L11" s="16" t="s">
        <v>108</v>
      </c>
      <c r="M11" s="228"/>
      <c r="N11" s="24"/>
      <c r="O11" s="99"/>
      <c r="S11" s="22"/>
      <c r="T11" s="44"/>
      <c r="U11" s="60"/>
      <c r="V11" s="65"/>
    </row>
    <row r="12" spans="1:23">
      <c r="A12" t="s">
        <v>241</v>
      </c>
      <c r="B12" t="s">
        <v>74</v>
      </c>
      <c r="C12" t="s">
        <v>575</v>
      </c>
      <c r="D12" t="s">
        <v>692</v>
      </c>
      <c r="E12" s="108">
        <v>42607</v>
      </c>
      <c r="G12" s="108">
        <v>42607</v>
      </c>
      <c r="H12" t="s">
        <v>615</v>
      </c>
      <c r="I12" t="s">
        <v>691</v>
      </c>
      <c r="M12" s="225"/>
    </row>
    <row r="13" spans="1:23">
      <c r="A13" t="s">
        <v>234</v>
      </c>
      <c r="B13" t="s">
        <v>72</v>
      </c>
      <c r="C13" t="s">
        <v>551</v>
      </c>
      <c r="E13" s="108">
        <v>42613</v>
      </c>
      <c r="G13" s="108">
        <v>42613</v>
      </c>
      <c r="H13" t="s">
        <v>615</v>
      </c>
      <c r="I13" t="s">
        <v>697</v>
      </c>
      <c r="M13" s="225"/>
    </row>
    <row r="14" spans="1:23">
      <c r="A14" t="s">
        <v>696</v>
      </c>
      <c r="B14" t="s">
        <v>72</v>
      </c>
      <c r="C14" t="s">
        <v>583</v>
      </c>
      <c r="E14" s="108">
        <v>42613</v>
      </c>
      <c r="G14" s="108">
        <v>42613</v>
      </c>
      <c r="H14" t="s">
        <v>615</v>
      </c>
      <c r="I14" t="s">
        <v>697</v>
      </c>
      <c r="M14" s="225"/>
    </row>
    <row r="15" spans="1:23">
      <c r="A15" t="s">
        <v>643</v>
      </c>
      <c r="B15" t="s">
        <v>72</v>
      </c>
      <c r="C15" s="109" t="s">
        <v>610</v>
      </c>
      <c r="E15" s="108">
        <v>42613</v>
      </c>
      <c r="G15" s="108">
        <v>42613</v>
      </c>
      <c r="H15" t="s">
        <v>615</v>
      </c>
      <c r="I15" t="s">
        <v>697</v>
      </c>
      <c r="M15" s="225"/>
    </row>
    <row r="16" spans="1:23">
      <c r="A16" t="s">
        <v>89</v>
      </c>
      <c r="B16" t="s">
        <v>72</v>
      </c>
      <c r="C16" s="14" t="s">
        <v>145</v>
      </c>
      <c r="H16" t="s">
        <v>927</v>
      </c>
      <c r="I16" t="s">
        <v>768</v>
      </c>
      <c r="J16" s="100" t="s">
        <v>102</v>
      </c>
      <c r="M16" s="225"/>
    </row>
    <row r="17" spans="1:25" ht="16.5" customHeight="1">
      <c r="A17" s="137" t="s">
        <v>91</v>
      </c>
      <c r="B17" t="s">
        <v>72</v>
      </c>
      <c r="C17" s="14" t="s">
        <v>149</v>
      </c>
      <c r="D17" t="s">
        <v>417</v>
      </c>
      <c r="E17" s="108">
        <v>42779</v>
      </c>
      <c r="H17" t="s">
        <v>927</v>
      </c>
      <c r="I17" s="132" t="s">
        <v>106</v>
      </c>
      <c r="J17" s="131"/>
      <c r="K17" s="132" t="s">
        <v>296</v>
      </c>
      <c r="L17" t="s">
        <v>97</v>
      </c>
      <c r="M17" s="225"/>
      <c r="N17" s="51"/>
      <c r="O17" s="25"/>
      <c r="P17" s="24"/>
    </row>
    <row r="18" spans="1:25" ht="15">
      <c r="A18" s="136" t="s">
        <v>544</v>
      </c>
      <c r="B18" t="s">
        <v>72</v>
      </c>
      <c r="C18" s="109" t="s">
        <v>604</v>
      </c>
      <c r="D18" t="s">
        <v>417</v>
      </c>
      <c r="E18" s="131">
        <v>42802</v>
      </c>
      <c r="F18" t="s">
        <v>838</v>
      </c>
      <c r="H18" t="s">
        <v>927</v>
      </c>
      <c r="I18" s="132">
        <v>42802</v>
      </c>
      <c r="J18" s="132" t="s">
        <v>767</v>
      </c>
      <c r="K18" t="s">
        <v>856</v>
      </c>
      <c r="M18" s="227"/>
      <c r="N18" s="24"/>
    </row>
    <row r="19" spans="1:25" ht="15">
      <c r="A19" s="136" t="s">
        <v>253</v>
      </c>
      <c r="B19" t="s">
        <v>72</v>
      </c>
      <c r="C19" t="s">
        <v>589</v>
      </c>
      <c r="D19" t="s">
        <v>417</v>
      </c>
      <c r="E19" s="131">
        <v>42802</v>
      </c>
      <c r="H19" t="s">
        <v>927</v>
      </c>
      <c r="I19" s="132">
        <v>42802</v>
      </c>
      <c r="J19" s="132" t="s">
        <v>767</v>
      </c>
      <c r="K19" s="169" t="s">
        <v>857</v>
      </c>
      <c r="M19" s="225"/>
      <c r="O19" s="24"/>
      <c r="P19" s="24"/>
      <c r="T19" s="44"/>
      <c r="U19" s="44"/>
      <c r="V19" s="22"/>
      <c r="W19" s="44"/>
      <c r="X19" s="60"/>
      <c r="Y19" s="65"/>
    </row>
    <row r="20" spans="1:25">
      <c r="A20" s="155" t="s">
        <v>195</v>
      </c>
      <c r="B20" t="s">
        <v>196</v>
      </c>
      <c r="C20" s="14" t="s">
        <v>194</v>
      </c>
      <c r="D20" t="s">
        <v>417</v>
      </c>
      <c r="E20" s="131">
        <v>42802</v>
      </c>
      <c r="H20" t="s">
        <v>927</v>
      </c>
      <c r="I20" s="132">
        <v>42802</v>
      </c>
      <c r="J20" s="132" t="s">
        <v>767</v>
      </c>
      <c r="K20" t="s">
        <v>858</v>
      </c>
      <c r="L20" t="s">
        <v>97</v>
      </c>
      <c r="M20" s="225"/>
      <c r="N20" s="16"/>
      <c r="O20" s="25"/>
      <c r="P20" s="25"/>
      <c r="Q20" s="99"/>
      <c r="S20" s="108"/>
      <c r="T20" s="12"/>
      <c r="V20" s="12"/>
      <c r="W20" s="63"/>
      <c r="Y20" s="1"/>
    </row>
    <row r="21" spans="1:25" ht="15">
      <c r="A21" s="136" t="s">
        <v>681</v>
      </c>
      <c r="B21" t="s">
        <v>72</v>
      </c>
      <c r="C21" s="109" t="s">
        <v>686</v>
      </c>
      <c r="D21" t="s">
        <v>134</v>
      </c>
      <c r="E21" t="s">
        <v>134</v>
      </c>
      <c r="F21" t="s">
        <v>134</v>
      </c>
      <c r="G21" t="s">
        <v>134</v>
      </c>
      <c r="H21" t="s">
        <v>927</v>
      </c>
      <c r="I21" s="132">
        <v>42809</v>
      </c>
      <c r="J21" s="132" t="s">
        <v>767</v>
      </c>
      <c r="K21" t="s">
        <v>97</v>
      </c>
      <c r="M21" s="225"/>
      <c r="N21" s="24"/>
      <c r="O21" s="24"/>
      <c r="P21" s="99"/>
    </row>
    <row r="22" spans="1:25" ht="15">
      <c r="A22" s="136" t="s">
        <v>733</v>
      </c>
      <c r="B22" t="s">
        <v>72</v>
      </c>
      <c r="C22" t="s">
        <v>735</v>
      </c>
      <c r="D22" t="s">
        <v>417</v>
      </c>
      <c r="E22" s="108">
        <v>42929</v>
      </c>
      <c r="G22" s="108">
        <v>42929</v>
      </c>
      <c r="H22" t="s">
        <v>927</v>
      </c>
      <c r="I22" t="s">
        <v>926</v>
      </c>
      <c r="K22" t="s">
        <v>928</v>
      </c>
      <c r="M22" s="225"/>
    </row>
    <row r="23" spans="1:25" ht="15">
      <c r="A23" s="136" t="s">
        <v>953</v>
      </c>
      <c r="B23" t="s">
        <v>72</v>
      </c>
      <c r="C23" t="s">
        <v>556</v>
      </c>
      <c r="E23" s="108">
        <v>43034</v>
      </c>
      <c r="G23" s="108">
        <v>43034</v>
      </c>
      <c r="H23" t="s">
        <v>927</v>
      </c>
      <c r="I23" t="s">
        <v>767</v>
      </c>
      <c r="J23" s="108">
        <v>43034</v>
      </c>
      <c r="M23" s="225"/>
    </row>
    <row r="24" spans="1:25">
      <c r="A24" s="160" t="s">
        <v>528</v>
      </c>
      <c r="B24" t="s">
        <v>74</v>
      </c>
      <c r="C24" t="s">
        <v>529</v>
      </c>
      <c r="D24" t="s">
        <v>417</v>
      </c>
      <c r="E24" s="108">
        <v>43108</v>
      </c>
      <c r="H24" t="s">
        <v>927</v>
      </c>
      <c r="I24" t="s">
        <v>767</v>
      </c>
      <c r="J24" s="132">
        <v>43039</v>
      </c>
      <c r="K24" t="s">
        <v>958</v>
      </c>
      <c r="M24" s="224"/>
      <c r="N24" s="25"/>
      <c r="O24" s="24"/>
      <c r="P24" s="99"/>
    </row>
    <row r="25" spans="1:25">
      <c r="A25" s="139" t="s">
        <v>522</v>
      </c>
      <c r="B25" t="s">
        <v>72</v>
      </c>
      <c r="C25" s="14" t="s">
        <v>523</v>
      </c>
      <c r="D25" t="s">
        <v>417</v>
      </c>
      <c r="E25" s="208">
        <v>43111</v>
      </c>
      <c r="F25" s="25" t="s">
        <v>530</v>
      </c>
      <c r="G25" s="24"/>
      <c r="H25" t="s">
        <v>927</v>
      </c>
      <c r="I25" t="s">
        <v>767</v>
      </c>
      <c r="J25" s="108">
        <v>43110</v>
      </c>
      <c r="K25" s="12"/>
      <c r="M25" s="229"/>
      <c r="N25" s="63"/>
      <c r="P25" s="1"/>
    </row>
    <row r="26" spans="1:25" ht="15">
      <c r="A26" s="138" t="s">
        <v>734</v>
      </c>
      <c r="B26" t="s">
        <v>72</v>
      </c>
      <c r="C26" s="14" t="s">
        <v>736</v>
      </c>
      <c r="D26" t="s">
        <v>417</v>
      </c>
      <c r="E26" s="208">
        <v>43111</v>
      </c>
      <c r="F26" s="24" t="s">
        <v>725</v>
      </c>
      <c r="G26" s="24"/>
      <c r="H26" t="s">
        <v>927</v>
      </c>
      <c r="I26" t="s">
        <v>767</v>
      </c>
      <c r="J26" s="108">
        <v>43110</v>
      </c>
      <c r="K26" s="12"/>
      <c r="M26" s="229"/>
      <c r="N26" s="63"/>
      <c r="P26" s="1"/>
    </row>
    <row r="27" spans="1:25">
      <c r="A27" s="22" t="s">
        <v>80</v>
      </c>
      <c r="B27" t="s">
        <v>193</v>
      </c>
      <c r="C27" s="14" t="s">
        <v>96</v>
      </c>
      <c r="D27" t="s">
        <v>417</v>
      </c>
      <c r="E27" s="208">
        <v>43111</v>
      </c>
      <c r="F27" s="25" t="s">
        <v>115</v>
      </c>
      <c r="G27" s="25"/>
      <c r="H27" t="s">
        <v>927</v>
      </c>
      <c r="I27" t="s">
        <v>767</v>
      </c>
      <c r="J27" s="108">
        <v>43110</v>
      </c>
      <c r="K27" s="12"/>
      <c r="M27" s="229"/>
      <c r="N27" s="63"/>
      <c r="P27" s="1"/>
    </row>
    <row r="28" spans="1:25">
      <c r="A28" s="137" t="s">
        <v>646</v>
      </c>
      <c r="B28" t="s">
        <v>72</v>
      </c>
      <c r="C28" s="114" t="s">
        <v>453</v>
      </c>
      <c r="D28" s="16" t="s">
        <v>204</v>
      </c>
      <c r="E28" s="208">
        <v>43111</v>
      </c>
      <c r="F28" s="25" t="s">
        <v>647</v>
      </c>
      <c r="G28" s="104" t="s">
        <v>617</v>
      </c>
      <c r="H28" t="s">
        <v>1031</v>
      </c>
      <c r="I28" t="s">
        <v>767</v>
      </c>
      <c r="J28" s="108">
        <v>43111</v>
      </c>
      <c r="M28" s="225"/>
    </row>
    <row r="29" spans="1:25">
      <c r="A29" s="139" t="s">
        <v>518</v>
      </c>
      <c r="B29" t="s">
        <v>72</v>
      </c>
      <c r="C29" t="s">
        <v>519</v>
      </c>
      <c r="D29" s="118" t="s">
        <v>462</v>
      </c>
      <c r="E29" s="208">
        <v>43111</v>
      </c>
      <c r="F29" s="25" t="s">
        <v>530</v>
      </c>
      <c r="G29" s="99" t="s">
        <v>494</v>
      </c>
      <c r="H29" t="s">
        <v>1031</v>
      </c>
      <c r="I29" t="s">
        <v>767</v>
      </c>
      <c r="J29" s="108">
        <v>43111</v>
      </c>
      <c r="M29" s="225"/>
    </row>
    <row r="30" spans="1:25" ht="28">
      <c r="A30" s="136" t="s">
        <v>741</v>
      </c>
      <c r="B30" t="s">
        <v>72</v>
      </c>
      <c r="C30" t="s">
        <v>744</v>
      </c>
      <c r="D30" s="51" t="s">
        <v>514</v>
      </c>
      <c r="E30" s="208">
        <v>43199</v>
      </c>
      <c r="F30" s="24" t="s">
        <v>960</v>
      </c>
      <c r="G30" s="99" t="s">
        <v>745</v>
      </c>
      <c r="H30" t="s">
        <v>1031</v>
      </c>
      <c r="I30" t="s">
        <v>997</v>
      </c>
      <c r="J30" s="108">
        <v>43196</v>
      </c>
      <c r="M30" s="225"/>
    </row>
    <row r="31" spans="1:25" ht="15">
      <c r="A31" s="136" t="s">
        <v>998</v>
      </c>
      <c r="B31" t="s">
        <v>72</v>
      </c>
      <c r="C31" t="s">
        <v>599</v>
      </c>
      <c r="E31" s="24" t="s">
        <v>186</v>
      </c>
      <c r="F31" s="24" t="s">
        <v>186</v>
      </c>
      <c r="H31" t="s">
        <v>1031</v>
      </c>
      <c r="I31" t="s">
        <v>997</v>
      </c>
      <c r="J31" s="108">
        <v>43196</v>
      </c>
      <c r="M31" s="225"/>
    </row>
    <row r="32" spans="1:25" ht="15">
      <c r="A32" s="138" t="s">
        <v>631</v>
      </c>
      <c r="B32" t="s">
        <v>72</v>
      </c>
      <c r="C32" t="s">
        <v>463</v>
      </c>
      <c r="D32" s="165" t="s">
        <v>462</v>
      </c>
      <c r="E32" s="24" t="s">
        <v>454</v>
      </c>
      <c r="F32" s="24" t="s">
        <v>899</v>
      </c>
      <c r="G32" s="99" t="s">
        <v>451</v>
      </c>
      <c r="H32" t="s">
        <v>1031</v>
      </c>
      <c r="I32" t="s">
        <v>997</v>
      </c>
      <c r="J32" s="222">
        <v>43215</v>
      </c>
      <c r="L32" s="12"/>
      <c r="M32" s="229" t="s">
        <v>961</v>
      </c>
      <c r="O32" s="1"/>
    </row>
    <row r="33" spans="1:24">
      <c r="A33" s="22" t="s">
        <v>721</v>
      </c>
      <c r="B33" t="s">
        <v>193</v>
      </c>
      <c r="C33" t="s">
        <v>75</v>
      </c>
      <c r="D33" t="s">
        <v>417</v>
      </c>
      <c r="E33" s="108">
        <v>43280</v>
      </c>
      <c r="F33" t="s">
        <v>134</v>
      </c>
      <c r="G33" t="s">
        <v>1030</v>
      </c>
      <c r="H33" t="s">
        <v>1031</v>
      </c>
      <c r="I33" t="s">
        <v>997</v>
      </c>
      <c r="J33" s="132">
        <v>43280</v>
      </c>
      <c r="M33" s="16"/>
      <c r="N33" s="25"/>
      <c r="O33" s="210"/>
      <c r="P33" s="99"/>
    </row>
    <row r="34" spans="1:24" ht="15">
      <c r="A34" s="186" t="s">
        <v>217</v>
      </c>
      <c r="B34" t="s">
        <v>193</v>
      </c>
      <c r="C34" t="s">
        <v>75</v>
      </c>
      <c r="D34" t="s">
        <v>417</v>
      </c>
      <c r="E34" s="108">
        <v>43728</v>
      </c>
      <c r="F34" t="s">
        <v>838</v>
      </c>
      <c r="G34" s="99" t="s">
        <v>1030</v>
      </c>
      <c r="H34" s="229" t="s">
        <v>961</v>
      </c>
      <c r="I34" t="s">
        <v>767</v>
      </c>
      <c r="J34" s="108">
        <v>43728</v>
      </c>
      <c r="K34" t="s">
        <v>97</v>
      </c>
      <c r="L34" s="14" t="s">
        <v>219</v>
      </c>
      <c r="M34" s="229" t="s">
        <v>961</v>
      </c>
      <c r="N34" s="169" t="s">
        <v>1041</v>
      </c>
      <c r="O34" s="24"/>
      <c r="P34" s="99"/>
      <c r="S34" s="12"/>
      <c r="U34" s="12"/>
      <c r="V34" s="63"/>
      <c r="X34" s="1"/>
    </row>
    <row r="35" spans="1:24" ht="14.25" customHeight="1">
      <c r="A35" s="158" t="s">
        <v>283</v>
      </c>
      <c r="B35" t="s">
        <v>193</v>
      </c>
      <c r="C35" t="s">
        <v>75</v>
      </c>
      <c r="D35" t="s">
        <v>417</v>
      </c>
      <c r="E35" s="108">
        <v>43728</v>
      </c>
      <c r="F35" t="s">
        <v>134</v>
      </c>
      <c r="G35" s="99" t="s">
        <v>1030</v>
      </c>
      <c r="H35" s="229" t="s">
        <v>961</v>
      </c>
      <c r="I35" t="s">
        <v>767</v>
      </c>
      <c r="J35" s="108">
        <v>43728</v>
      </c>
      <c r="K35" t="s">
        <v>97</v>
      </c>
      <c r="L35" s="14" t="s">
        <v>282</v>
      </c>
      <c r="M35" s="229" t="s">
        <v>961</v>
      </c>
      <c r="N35" s="27"/>
      <c r="O35" s="24"/>
      <c r="P35" s="99"/>
      <c r="R35" s="108"/>
      <c r="U35" s="22"/>
      <c r="V35" s="115"/>
    </row>
    <row r="36" spans="1:24" ht="15.75" customHeight="1">
      <c r="A36" s="137" t="s">
        <v>716</v>
      </c>
      <c r="B36" t="s">
        <v>72</v>
      </c>
      <c r="C36" t="s">
        <v>75</v>
      </c>
      <c r="D36" t="s">
        <v>134</v>
      </c>
      <c r="E36" s="108">
        <v>43388</v>
      </c>
      <c r="G36" s="99" t="s">
        <v>1030</v>
      </c>
      <c r="H36" s="229" t="s">
        <v>961</v>
      </c>
      <c r="I36" s="131" t="s">
        <v>997</v>
      </c>
      <c r="J36" s="132">
        <v>43388</v>
      </c>
      <c r="K36" t="s">
        <v>1118</v>
      </c>
      <c r="L36" s="14" t="s">
        <v>719</v>
      </c>
      <c r="M36" s="16" t="s">
        <v>481</v>
      </c>
      <c r="N36" s="24" t="s">
        <v>725</v>
      </c>
      <c r="O36" s="210" t="s">
        <v>899</v>
      </c>
      <c r="P36" s="99" t="s">
        <v>712</v>
      </c>
      <c r="Q36" t="s">
        <v>767</v>
      </c>
      <c r="R36" t="s">
        <v>801</v>
      </c>
    </row>
  </sheetData>
  <hyperlinks>
    <hyperlink ref="C3" r:id="rId1" tooltip="Visit the website" display="http://www.ati-interco.fr/"/>
    <hyperlink ref="C6" r:id="rId2"/>
    <hyperlink ref="K11" r:id="rId3"/>
    <hyperlink ref="C16" r:id="rId4" display="http://rbdh.fr"/>
    <hyperlink ref="C17" r:id="rId5"/>
    <hyperlink ref="C20" r:id="rId6"/>
    <hyperlink ref="C24" r:id="rId7"/>
    <hyperlink ref="C25" r:id="rId8"/>
    <hyperlink ref="C26" r:id="rId9"/>
    <hyperlink ref="C27" r:id="rId10"/>
    <hyperlink ref="C29" r:id="rId11"/>
    <hyperlink ref="L34" r:id="rId12"/>
    <hyperlink ref="L35" r:id="rId13"/>
    <hyperlink ref="L36" r:id="rId14"/>
  </hyperlinks>
  <pageMargins left="0.7" right="0.7" top="0.75" bottom="0.75" header="0.3" footer="0.3"/>
  <pageSetup paperSize="9" orientation="portrait"/>
  <legacyDrawing r:id="rId1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N5" sqref="N5"/>
    </sheetView>
  </sheetViews>
  <sheetFormatPr baseColWidth="10" defaultRowHeight="15" x14ac:dyDescent="0"/>
  <cols>
    <col min="1" max="16384" width="10.83203125" style="143"/>
  </cols>
  <sheetData>
    <row r="1" spans="1:14">
      <c r="A1" s="135" t="s">
        <v>532</v>
      </c>
      <c r="C1" s="135" t="s">
        <v>79</v>
      </c>
      <c r="E1" s="136" t="s">
        <v>297</v>
      </c>
      <c r="G1" s="136" t="s">
        <v>383</v>
      </c>
    </row>
    <row r="2" spans="1:14">
      <c r="A2" s="135" t="s">
        <v>625</v>
      </c>
      <c r="C2" s="135" t="s">
        <v>241</v>
      </c>
      <c r="E2" s="135" t="s">
        <v>300</v>
      </c>
      <c r="G2" s="144" t="s">
        <v>283</v>
      </c>
    </row>
    <row r="3" spans="1:14">
      <c r="A3" s="136" t="s">
        <v>227</v>
      </c>
      <c r="C3" s="136" t="s">
        <v>242</v>
      </c>
      <c r="E3" s="136" t="s">
        <v>525</v>
      </c>
      <c r="G3" s="135" t="s">
        <v>107</v>
      </c>
      <c r="M3" s="143" t="s">
        <v>488</v>
      </c>
    </row>
    <row r="4" spans="1:14">
      <c r="A4" s="136" t="s">
        <v>228</v>
      </c>
      <c r="C4" s="145" t="s">
        <v>522</v>
      </c>
      <c r="E4" s="136" t="s">
        <v>538</v>
      </c>
      <c r="G4" s="145" t="s">
        <v>262</v>
      </c>
      <c r="M4" s="143" t="s">
        <v>204</v>
      </c>
      <c r="N4" s="146" t="s">
        <v>489</v>
      </c>
    </row>
    <row r="5" spans="1:14">
      <c r="A5" s="136" t="s">
        <v>229</v>
      </c>
      <c r="C5" s="136" t="s">
        <v>243</v>
      </c>
      <c r="E5" s="136" t="s">
        <v>539</v>
      </c>
      <c r="G5" s="136" t="s">
        <v>263</v>
      </c>
      <c r="M5" s="143" t="s">
        <v>491</v>
      </c>
      <c r="N5" s="146" t="s">
        <v>490</v>
      </c>
    </row>
    <row r="6" spans="1:14">
      <c r="A6" s="135" t="s">
        <v>175</v>
      </c>
      <c r="C6" s="147" t="s">
        <v>80</v>
      </c>
      <c r="E6" s="136" t="s">
        <v>540</v>
      </c>
      <c r="G6" s="136" t="s">
        <v>264</v>
      </c>
    </row>
    <row r="7" spans="1:14">
      <c r="A7" s="147" t="s">
        <v>626</v>
      </c>
      <c r="C7" s="135" t="s">
        <v>81</v>
      </c>
      <c r="E7" s="135" t="s">
        <v>375</v>
      </c>
      <c r="G7" s="136" t="s">
        <v>565</v>
      </c>
    </row>
    <row r="8" spans="1:14">
      <c r="A8" s="147" t="s">
        <v>77</v>
      </c>
      <c r="C8" s="135" t="s">
        <v>628</v>
      </c>
      <c r="E8" s="136" t="s">
        <v>478</v>
      </c>
      <c r="G8" s="140" t="s">
        <v>543</v>
      </c>
    </row>
    <row r="9" spans="1:14">
      <c r="A9" s="135" t="s">
        <v>503</v>
      </c>
      <c r="C9" s="136" t="s">
        <v>244</v>
      </c>
      <c r="E9" s="135" t="s">
        <v>373</v>
      </c>
      <c r="G9" s="136" t="s">
        <v>544</v>
      </c>
    </row>
    <row r="10" spans="1:14">
      <c r="A10" s="147" t="s">
        <v>78</v>
      </c>
      <c r="C10" s="148" t="s">
        <v>195</v>
      </c>
      <c r="E10" s="147" t="s">
        <v>164</v>
      </c>
      <c r="G10" s="136" t="s">
        <v>266</v>
      </c>
    </row>
    <row r="11" spans="1:14">
      <c r="A11" s="147" t="s">
        <v>516</v>
      </c>
      <c r="C11" s="135" t="s">
        <v>245</v>
      </c>
      <c r="E11" s="147" t="s">
        <v>620</v>
      </c>
      <c r="G11" s="136" t="s">
        <v>457</v>
      </c>
    </row>
    <row r="12" spans="1:14" ht="30">
      <c r="A12" s="138" t="s">
        <v>230</v>
      </c>
      <c r="C12" s="135" t="s">
        <v>629</v>
      </c>
      <c r="E12" s="147" t="s">
        <v>86</v>
      </c>
      <c r="G12" s="136" t="s">
        <v>267</v>
      </c>
    </row>
    <row r="13" spans="1:14">
      <c r="A13" s="136" t="s">
        <v>231</v>
      </c>
      <c r="C13" s="136" t="s">
        <v>246</v>
      </c>
      <c r="E13" s="135" t="s">
        <v>496</v>
      </c>
      <c r="G13" s="136" t="s">
        <v>268</v>
      </c>
    </row>
    <row r="14" spans="1:14">
      <c r="A14" s="135" t="s">
        <v>301</v>
      </c>
      <c r="C14" s="136" t="s">
        <v>405</v>
      </c>
      <c r="E14" s="136" t="s">
        <v>541</v>
      </c>
      <c r="G14" s="136" t="s">
        <v>148</v>
      </c>
    </row>
    <row r="15" spans="1:14">
      <c r="A15" s="136" t="s">
        <v>232</v>
      </c>
      <c r="C15" s="136" t="s">
        <v>484</v>
      </c>
      <c r="E15" s="136" t="s">
        <v>255</v>
      </c>
      <c r="G15" s="136" t="s">
        <v>91</v>
      </c>
    </row>
    <row r="16" spans="1:14">
      <c r="A16" s="136" t="s">
        <v>473</v>
      </c>
      <c r="C16" s="136" t="s">
        <v>536</v>
      </c>
      <c r="E16" s="136" t="s">
        <v>256</v>
      </c>
      <c r="G16" s="136" t="s">
        <v>563</v>
      </c>
    </row>
    <row r="17" spans="1:7">
      <c r="A17" s="136" t="s">
        <v>233</v>
      </c>
      <c r="C17" s="136" t="s">
        <v>247</v>
      </c>
      <c r="E17" s="136" t="s">
        <v>257</v>
      </c>
      <c r="G17" s="147" t="s">
        <v>213</v>
      </c>
    </row>
    <row r="18" spans="1:7">
      <c r="A18" s="136" t="s">
        <v>533</v>
      </c>
      <c r="C18" s="136" t="s">
        <v>82</v>
      </c>
      <c r="E18" s="147" t="s">
        <v>87</v>
      </c>
      <c r="G18" s="151" t="s">
        <v>520</v>
      </c>
    </row>
    <row r="19" spans="1:7">
      <c r="A19" s="135" t="s">
        <v>497</v>
      </c>
      <c r="C19" s="136" t="s">
        <v>248</v>
      </c>
      <c r="E19" s="136" t="s">
        <v>258</v>
      </c>
      <c r="G19" s="136" t="s">
        <v>269</v>
      </c>
    </row>
    <row r="20" spans="1:7">
      <c r="A20" s="136" t="s">
        <v>104</v>
      </c>
      <c r="C20" s="136" t="s">
        <v>249</v>
      </c>
      <c r="E20" s="147" t="s">
        <v>88</v>
      </c>
      <c r="G20" s="135" t="s">
        <v>92</v>
      </c>
    </row>
    <row r="21" spans="1:7">
      <c r="A21" s="136" t="s">
        <v>461</v>
      </c>
      <c r="C21" s="136" t="s">
        <v>250</v>
      </c>
      <c r="E21" s="136" t="s">
        <v>259</v>
      </c>
      <c r="G21" s="136" t="s">
        <v>379</v>
      </c>
    </row>
    <row r="22" spans="1:7">
      <c r="A22" s="136" t="s">
        <v>234</v>
      </c>
      <c r="C22" s="147" t="s">
        <v>154</v>
      </c>
      <c r="E22" s="136" t="s">
        <v>482</v>
      </c>
      <c r="G22" s="147" t="s">
        <v>568</v>
      </c>
    </row>
    <row r="23" spans="1:7">
      <c r="A23" s="135" t="s">
        <v>449</v>
      </c>
      <c r="C23" s="147" t="s">
        <v>83</v>
      </c>
      <c r="E23" s="136" t="s">
        <v>542</v>
      </c>
      <c r="G23" s="136" t="s">
        <v>643</v>
      </c>
    </row>
    <row r="24" spans="1:7">
      <c r="A24" s="136" t="s">
        <v>413</v>
      </c>
      <c r="C24" s="136" t="s">
        <v>251</v>
      </c>
      <c r="E24" s="151" t="s">
        <v>518</v>
      </c>
      <c r="G24" s="136" t="s">
        <v>270</v>
      </c>
    </row>
    <row r="25" spans="1:7">
      <c r="A25" s="136" t="s">
        <v>235</v>
      </c>
      <c r="C25" s="136" t="s">
        <v>406</v>
      </c>
      <c r="E25" s="147" t="s">
        <v>475</v>
      </c>
      <c r="G25" s="147" t="s">
        <v>495</v>
      </c>
    </row>
    <row r="26" spans="1:7">
      <c r="A26" s="136" t="s">
        <v>236</v>
      </c>
      <c r="C26" s="136" t="s">
        <v>222</v>
      </c>
      <c r="E26" s="136" t="s">
        <v>188</v>
      </c>
      <c r="G26" s="136" t="s">
        <v>511</v>
      </c>
    </row>
    <row r="27" spans="1:7">
      <c r="A27" s="147" t="s">
        <v>217</v>
      </c>
      <c r="C27" s="136" t="s">
        <v>521</v>
      </c>
      <c r="E27" s="135" t="s">
        <v>272</v>
      </c>
      <c r="G27" s="136" t="s">
        <v>545</v>
      </c>
    </row>
    <row r="28" spans="1:7">
      <c r="A28" s="147" t="s">
        <v>275</v>
      </c>
      <c r="C28" s="136" t="s">
        <v>537</v>
      </c>
      <c r="E28" s="135" t="s">
        <v>528</v>
      </c>
      <c r="G28" s="135" t="s">
        <v>501</v>
      </c>
    </row>
    <row r="29" spans="1:7">
      <c r="A29" s="136" t="s">
        <v>237</v>
      </c>
      <c r="C29" s="136" t="s">
        <v>84</v>
      </c>
      <c r="E29" s="136" t="s">
        <v>456</v>
      </c>
      <c r="G29" s="135" t="s">
        <v>398</v>
      </c>
    </row>
    <row r="30" spans="1:7">
      <c r="A30" s="136" t="s">
        <v>238</v>
      </c>
      <c r="C30" s="147" t="s">
        <v>507</v>
      </c>
      <c r="E30" s="147" t="s">
        <v>458</v>
      </c>
      <c r="G30" s="135" t="s">
        <v>642</v>
      </c>
    </row>
    <row r="31" spans="1:7">
      <c r="A31" s="136" t="s">
        <v>135</v>
      </c>
      <c r="C31" s="135" t="s">
        <v>616</v>
      </c>
      <c r="E31" s="135" t="s">
        <v>407</v>
      </c>
      <c r="G31" s="135" t="s">
        <v>386</v>
      </c>
    </row>
    <row r="32" spans="1:7">
      <c r="A32" s="136" t="s">
        <v>486</v>
      </c>
      <c r="C32" s="136" t="s">
        <v>630</v>
      </c>
      <c r="E32" s="149" t="s">
        <v>400</v>
      </c>
    </row>
    <row r="33" spans="1:5">
      <c r="A33" s="135" t="s">
        <v>411</v>
      </c>
      <c r="C33" s="147" t="s">
        <v>303</v>
      </c>
      <c r="E33" s="136" t="s">
        <v>89</v>
      </c>
    </row>
    <row r="34" spans="1:5">
      <c r="A34" s="136" t="s">
        <v>239</v>
      </c>
      <c r="C34" s="136" t="s">
        <v>253</v>
      </c>
      <c r="E34" s="136" t="s">
        <v>260</v>
      </c>
    </row>
    <row r="35" spans="1:5">
      <c r="A35" s="136" t="s">
        <v>240</v>
      </c>
      <c r="C35" s="147" t="s">
        <v>281</v>
      </c>
      <c r="E35" s="147" t="s">
        <v>90</v>
      </c>
    </row>
    <row r="36" spans="1:5">
      <c r="A36" s="145" t="s">
        <v>524</v>
      </c>
      <c r="C36" s="150" t="s">
        <v>436</v>
      </c>
      <c r="E36" s="136" t="s">
        <v>261</v>
      </c>
    </row>
    <row r="37" spans="1:5">
      <c r="A37" s="147" t="s">
        <v>201</v>
      </c>
      <c r="C37" s="135" t="s">
        <v>469</v>
      </c>
      <c r="E37" s="135" t="s">
        <v>440</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0"/>
  </sheetPr>
  <dimension ref="C1:G223"/>
  <sheetViews>
    <sheetView topLeftCell="B71" workbookViewId="0">
      <pane xSplit="2" topLeftCell="D1" activePane="topRight" state="frozen"/>
      <selection activeCell="B1" sqref="B1"/>
      <selection pane="topRight" activeCell="F114" sqref="F114"/>
    </sheetView>
  </sheetViews>
  <sheetFormatPr baseColWidth="10" defaultRowHeight="14" x14ac:dyDescent="0"/>
  <cols>
    <col min="1" max="2" width="42.6640625" customWidth="1"/>
    <col min="3" max="3" width="8.6640625" customWidth="1"/>
    <col min="4" max="4" width="42.5" customWidth="1"/>
    <col min="6" max="6" width="43.6640625" customWidth="1"/>
    <col min="7" max="7" width="23.1640625" customWidth="1"/>
  </cols>
  <sheetData>
    <row r="1" spans="3:7" ht="27" customHeight="1" thickBot="1">
      <c r="C1" s="48"/>
      <c r="D1" s="219"/>
    </row>
    <row r="2" spans="3:7" ht="16" thickBot="1">
      <c r="D2" s="159"/>
      <c r="F2" s="213"/>
      <c r="G2" s="22"/>
    </row>
    <row r="3" spans="3:7" ht="16" thickBot="1">
      <c r="D3" s="251" t="s">
        <v>227</v>
      </c>
      <c r="F3" s="136" t="s">
        <v>227</v>
      </c>
      <c r="G3" s="22"/>
    </row>
    <row r="4" spans="3:7" ht="29" thickBot="1">
      <c r="D4" s="251" t="s">
        <v>1043</v>
      </c>
      <c r="F4" s="152" t="s">
        <v>228</v>
      </c>
      <c r="G4" s="22"/>
    </row>
    <row r="5" spans="3:7" ht="16" thickBot="1">
      <c r="D5" s="251" t="s">
        <v>229</v>
      </c>
      <c r="F5" s="136" t="s">
        <v>229</v>
      </c>
      <c r="G5" s="22"/>
    </row>
    <row r="6" spans="3:7" ht="15" thickBot="1">
      <c r="C6" t="s">
        <v>1115</v>
      </c>
      <c r="D6" s="262" t="s">
        <v>682</v>
      </c>
      <c r="G6" s="156"/>
    </row>
    <row r="7" spans="3:7" ht="16" thickBot="1">
      <c r="D7" s="251" t="s">
        <v>954</v>
      </c>
      <c r="F7" s="136" t="s">
        <v>954</v>
      </c>
      <c r="G7" s="156"/>
    </row>
    <row r="8" spans="3:7" ht="16" thickBot="1">
      <c r="D8" s="251" t="s">
        <v>660</v>
      </c>
      <c r="F8" s="135" t="s">
        <v>660</v>
      </c>
      <c r="G8" s="186"/>
    </row>
    <row r="9" spans="3:7" ht="16" thickBot="1">
      <c r="D9" s="251" t="s">
        <v>746</v>
      </c>
      <c r="F9" s="136" t="s">
        <v>746</v>
      </c>
      <c r="G9" s="186"/>
    </row>
    <row r="10" spans="3:7" ht="16" thickBot="1">
      <c r="D10" s="251" t="s">
        <v>1044</v>
      </c>
      <c r="F10" s="138" t="s">
        <v>663</v>
      </c>
      <c r="G10" s="186"/>
    </row>
    <row r="11" spans="3:7" ht="16" thickBot="1">
      <c r="D11" s="251" t="s">
        <v>861</v>
      </c>
      <c r="F11" s="138" t="s">
        <v>861</v>
      </c>
      <c r="G11" s="186"/>
    </row>
    <row r="12" spans="3:7" ht="16" thickBot="1">
      <c r="D12" s="251" t="s">
        <v>848</v>
      </c>
      <c r="F12" s="138" t="s">
        <v>848</v>
      </c>
      <c r="G12" s="186"/>
    </row>
    <row r="13" spans="3:7" ht="16" thickBot="1">
      <c r="D13" s="252" t="s">
        <v>231</v>
      </c>
      <c r="F13" s="138" t="s">
        <v>231</v>
      </c>
      <c r="G13" s="157"/>
    </row>
    <row r="14" spans="3:7" ht="16" thickBot="1">
      <c r="D14" s="252" t="s">
        <v>232</v>
      </c>
      <c r="F14" s="138" t="s">
        <v>232</v>
      </c>
      <c r="G14" s="22"/>
    </row>
    <row r="15" spans="3:7" ht="16" thickBot="1">
      <c r="D15" s="211" t="s">
        <v>1045</v>
      </c>
      <c r="F15" s="138" t="s">
        <v>473</v>
      </c>
      <c r="G15" s="22"/>
    </row>
    <row r="16" spans="3:7" ht="16" thickBot="1">
      <c r="D16" s="251" t="s">
        <v>1046</v>
      </c>
      <c r="F16" s="138" t="s">
        <v>233</v>
      </c>
      <c r="G16" s="22"/>
    </row>
    <row r="17" spans="4:7" ht="15" thickBot="1">
      <c r="D17" s="251" t="s">
        <v>912</v>
      </c>
      <c r="F17" s="137" t="s">
        <v>912</v>
      </c>
      <c r="G17" s="22"/>
    </row>
    <row r="18" spans="4:7" ht="16" thickBot="1">
      <c r="D18" s="251" t="s">
        <v>533</v>
      </c>
      <c r="F18" s="138" t="s">
        <v>533</v>
      </c>
      <c r="G18" s="22"/>
    </row>
    <row r="19" spans="4:7" ht="16" thickBot="1">
      <c r="D19" s="211" t="s">
        <v>1047</v>
      </c>
      <c r="F19" s="138" t="s">
        <v>683</v>
      </c>
      <c r="G19" s="22"/>
    </row>
    <row r="20" spans="4:7" ht="16" thickBot="1">
      <c r="D20" s="251" t="s">
        <v>701</v>
      </c>
      <c r="F20" s="138" t="s">
        <v>701</v>
      </c>
      <c r="G20" s="22"/>
    </row>
    <row r="21" spans="4:7" ht="16" thickBot="1">
      <c r="D21" s="251" t="s">
        <v>1048</v>
      </c>
      <c r="F21" s="138" t="s">
        <v>755</v>
      </c>
      <c r="G21" s="22"/>
    </row>
    <row r="22" spans="4:7" ht="16" thickBot="1">
      <c r="D22" s="211" t="s">
        <v>1049</v>
      </c>
      <c r="F22" s="138" t="s">
        <v>104</v>
      </c>
      <c r="G22" s="22"/>
    </row>
    <row r="23" spans="4:7" ht="16" thickBot="1">
      <c r="D23" s="254" t="s">
        <v>1050</v>
      </c>
      <c r="F23" s="138" t="s">
        <v>413</v>
      </c>
      <c r="G23" s="157"/>
    </row>
    <row r="24" spans="4:7" ht="16" thickBot="1">
      <c r="D24" s="254" t="s">
        <v>1051</v>
      </c>
      <c r="F24" s="138" t="s">
        <v>235</v>
      </c>
      <c r="G24" s="22"/>
    </row>
    <row r="25" spans="4:7" ht="16" thickBot="1">
      <c r="D25" s="254" t="s">
        <v>236</v>
      </c>
      <c r="F25" s="138" t="s">
        <v>236</v>
      </c>
      <c r="G25" s="22"/>
    </row>
    <row r="26" spans="4:7" ht="16" thickBot="1">
      <c r="D26" s="251" t="s">
        <v>700</v>
      </c>
      <c r="F26" s="138" t="s">
        <v>700</v>
      </c>
      <c r="G26" s="22"/>
    </row>
    <row r="27" spans="4:7" ht="16" thickBot="1">
      <c r="D27" s="251" t="s">
        <v>237</v>
      </c>
      <c r="F27" s="138" t="s">
        <v>237</v>
      </c>
      <c r="G27" s="22"/>
    </row>
    <row r="28" spans="4:7" ht="29" thickBot="1">
      <c r="D28" s="251" t="s">
        <v>1052</v>
      </c>
      <c r="F28" s="138" t="s">
        <v>135</v>
      </c>
      <c r="G28" s="22"/>
    </row>
    <row r="29" spans="4:7" ht="16" thickBot="1">
      <c r="D29" s="251" t="s">
        <v>486</v>
      </c>
      <c r="F29" s="138" t="s">
        <v>486</v>
      </c>
      <c r="G29" s="22"/>
    </row>
    <row r="30" spans="4:7" ht="16" thickBot="1">
      <c r="D30" s="211" t="s">
        <v>1053</v>
      </c>
      <c r="F30" s="138" t="s">
        <v>723</v>
      </c>
      <c r="G30" s="158"/>
    </row>
    <row r="31" spans="4:7" ht="16" thickBot="1">
      <c r="D31" s="251" t="s">
        <v>239</v>
      </c>
      <c r="F31" s="138" t="s">
        <v>239</v>
      </c>
      <c r="G31" s="22"/>
    </row>
    <row r="32" spans="4:7" ht="16" thickBot="1">
      <c r="D32" s="251" t="s">
        <v>1054</v>
      </c>
      <c r="F32" s="138" t="s">
        <v>240</v>
      </c>
      <c r="G32" s="22"/>
    </row>
    <row r="33" spans="4:7" ht="16" thickBot="1">
      <c r="D33" s="253" t="s">
        <v>632</v>
      </c>
      <c r="F33" s="138" t="s">
        <v>632</v>
      </c>
      <c r="G33" s="22"/>
    </row>
    <row r="34" spans="4:7" ht="16" thickBot="1">
      <c r="D34" s="251" t="s">
        <v>862</v>
      </c>
      <c r="F34" s="138" t="s">
        <v>862</v>
      </c>
    </row>
    <row r="35" spans="4:7" ht="16" thickBot="1">
      <c r="D35" s="252" t="s">
        <v>242</v>
      </c>
      <c r="F35" s="136" t="s">
        <v>242</v>
      </c>
    </row>
    <row r="36" spans="4:7" ht="16" thickBot="1">
      <c r="D36" s="251" t="s">
        <v>243</v>
      </c>
      <c r="F36" s="136" t="s">
        <v>243</v>
      </c>
    </row>
    <row r="37" spans="4:7" ht="16" thickBot="1">
      <c r="D37" s="251" t="s">
        <v>763</v>
      </c>
      <c r="F37" s="136" t="s">
        <v>763</v>
      </c>
    </row>
    <row r="38" spans="4:7" ht="16" thickBot="1">
      <c r="D38" s="251" t="s">
        <v>244</v>
      </c>
      <c r="F38" s="136" t="s">
        <v>244</v>
      </c>
    </row>
    <row r="39" spans="4:7" ht="15" thickBot="1">
      <c r="D39" s="251" t="s">
        <v>246</v>
      </c>
      <c r="F39" s="137" t="s">
        <v>246</v>
      </c>
    </row>
    <row r="40" spans="4:7" ht="15" thickBot="1">
      <c r="D40" s="211" t="s">
        <v>877</v>
      </c>
      <c r="F40" s="137" t="s">
        <v>877</v>
      </c>
    </row>
    <row r="41" spans="4:7" ht="15" thickBot="1">
      <c r="D41" s="251" t="s">
        <v>742</v>
      </c>
      <c r="F41" s="137" t="s">
        <v>742</v>
      </c>
    </row>
    <row r="42" spans="4:7" ht="15" thickBot="1">
      <c r="D42" s="251" t="s">
        <v>1055</v>
      </c>
      <c r="F42" s="137" t="s">
        <v>770</v>
      </c>
    </row>
    <row r="43" spans="4:7" ht="15" thickBot="1">
      <c r="D43" s="251" t="s">
        <v>1056</v>
      </c>
      <c r="F43" s="137" t="s">
        <v>405</v>
      </c>
    </row>
    <row r="44" spans="4:7" ht="15" thickBot="1">
      <c r="D44" s="251" t="s">
        <v>1057</v>
      </c>
      <c r="F44" s="137" t="s">
        <v>484</v>
      </c>
    </row>
    <row r="45" spans="4:7" ht="16" thickBot="1">
      <c r="D45" s="251"/>
      <c r="F45" s="264" t="s">
        <v>694</v>
      </c>
    </row>
    <row r="46" spans="4:7" ht="16" thickBot="1">
      <c r="D46" s="251" t="s">
        <v>653</v>
      </c>
      <c r="F46" s="136" t="s">
        <v>653</v>
      </c>
    </row>
    <row r="47" spans="4:7" ht="16" thickBot="1">
      <c r="D47" s="251" t="s">
        <v>934</v>
      </c>
      <c r="F47" s="136" t="s">
        <v>934</v>
      </c>
    </row>
    <row r="48" spans="4:7" ht="16" thickBot="1">
      <c r="D48" s="251" t="s">
        <v>247</v>
      </c>
      <c r="F48" s="136" t="s">
        <v>247</v>
      </c>
    </row>
    <row r="49" spans="3:6" ht="16" thickBot="1">
      <c r="D49" s="251" t="s">
        <v>699</v>
      </c>
      <c r="F49" s="151" t="s">
        <v>699</v>
      </c>
    </row>
    <row r="50" spans="3:6" ht="16" thickBot="1">
      <c r="D50" s="251" t="s">
        <v>248</v>
      </c>
      <c r="F50" s="136" t="s">
        <v>248</v>
      </c>
    </row>
    <row r="51" spans="3:6" ht="15" thickBot="1">
      <c r="D51" s="263" t="s">
        <v>1058</v>
      </c>
    </row>
    <row r="52" spans="3:6" ht="16" thickBot="1">
      <c r="D52" s="251" t="s">
        <v>249</v>
      </c>
      <c r="F52" s="136" t="s">
        <v>249</v>
      </c>
    </row>
    <row r="53" spans="3:6" ht="16" thickBot="1">
      <c r="D53" s="251" t="s">
        <v>250</v>
      </c>
      <c r="F53" s="136" t="s">
        <v>250</v>
      </c>
    </row>
    <row r="54" spans="3:6" ht="16" thickBot="1">
      <c r="D54" s="251" t="s">
        <v>1059</v>
      </c>
      <c r="F54" s="136" t="s">
        <v>251</v>
      </c>
    </row>
    <row r="55" spans="3:6" ht="16" thickBot="1">
      <c r="D55" s="251" t="s">
        <v>1060</v>
      </c>
      <c r="F55" s="136" t="s">
        <v>754</v>
      </c>
    </row>
    <row r="56" spans="3:6" ht="16" thickBot="1">
      <c r="D56" s="251" t="s">
        <v>649</v>
      </c>
      <c r="F56" s="136" t="s">
        <v>649</v>
      </c>
    </row>
    <row r="57" spans="3:6" ht="15" thickBot="1">
      <c r="D57" s="251" t="s">
        <v>1061</v>
      </c>
      <c r="F57" s="137" t="s">
        <v>406</v>
      </c>
    </row>
    <row r="58" spans="3:6">
      <c r="D58" s="255" t="s">
        <v>1062</v>
      </c>
      <c r="F58" s="137" t="s">
        <v>222</v>
      </c>
    </row>
    <row r="59" spans="3:6" ht="16" thickBot="1">
      <c r="D59" s="251" t="s">
        <v>863</v>
      </c>
      <c r="F59" s="138" t="s">
        <v>863</v>
      </c>
    </row>
    <row r="60" spans="3:6" ht="15" thickBot="1">
      <c r="D60" s="251" t="s">
        <v>1063</v>
      </c>
      <c r="F60" s="137" t="s">
        <v>521</v>
      </c>
    </row>
    <row r="61" spans="3:6" ht="16" thickBot="1">
      <c r="D61" s="251" t="s">
        <v>1064</v>
      </c>
      <c r="F61" s="136" t="s">
        <v>252</v>
      </c>
    </row>
    <row r="62" spans="3:6" ht="15" thickBot="1">
      <c r="D62" s="251" t="s">
        <v>84</v>
      </c>
      <c r="F62" s="137" t="s">
        <v>84</v>
      </c>
    </row>
    <row r="63" spans="3:6" ht="16" thickBot="1">
      <c r="D63" s="251" t="s">
        <v>1065</v>
      </c>
      <c r="F63" s="136" t="s">
        <v>630</v>
      </c>
    </row>
    <row r="64" spans="3:6" ht="16" thickBot="1">
      <c r="C64" t="s">
        <v>1116</v>
      </c>
      <c r="D64" s="262" t="s">
        <v>1066</v>
      </c>
      <c r="F64" s="136"/>
    </row>
    <row r="65" spans="4:6" ht="16" thickBot="1">
      <c r="D65" s="251" t="s">
        <v>651</v>
      </c>
      <c r="F65" s="136" t="s">
        <v>651</v>
      </c>
    </row>
    <row r="66" spans="4:6" ht="15" thickBot="1">
      <c r="D66" s="251" t="s">
        <v>297</v>
      </c>
      <c r="F66" s="137" t="s">
        <v>1005</v>
      </c>
    </row>
    <row r="67" spans="4:6" ht="15" thickBot="1">
      <c r="D67" s="251" t="s">
        <v>750</v>
      </c>
      <c r="F67" s="137" t="s">
        <v>750</v>
      </c>
    </row>
    <row r="68" spans="4:6" ht="15" thickBot="1">
      <c r="D68" s="251" t="s">
        <v>1067</v>
      </c>
      <c r="F68" s="137" t="s">
        <v>853</v>
      </c>
    </row>
    <row r="69" spans="4:6" ht="29" thickBot="1">
      <c r="D69" s="211" t="s">
        <v>525</v>
      </c>
      <c r="F69" s="139" t="s">
        <v>638</v>
      </c>
    </row>
    <row r="70" spans="4:6" ht="16" thickBot="1">
      <c r="D70" s="254" t="s">
        <v>1068</v>
      </c>
      <c r="F70" s="136" t="s">
        <v>538</v>
      </c>
    </row>
    <row r="71" spans="4:6" ht="16" thickBot="1">
      <c r="D71" s="254" t="s">
        <v>539</v>
      </c>
      <c r="F71" s="136" t="s">
        <v>539</v>
      </c>
    </row>
    <row r="72" spans="4:6" ht="16" thickBot="1">
      <c r="D72" s="251" t="s">
        <v>1069</v>
      </c>
      <c r="F72" s="136" t="s">
        <v>540</v>
      </c>
    </row>
    <row r="73" spans="4:6" ht="15" thickBot="1">
      <c r="D73" s="251" t="s">
        <v>1070</v>
      </c>
      <c r="F73" s="137" t="s">
        <v>478</v>
      </c>
    </row>
    <row r="74" spans="4:6" ht="16" thickBot="1">
      <c r="D74" s="251" t="s">
        <v>814</v>
      </c>
      <c r="F74" s="136" t="s">
        <v>814</v>
      </c>
    </row>
    <row r="75" spans="4:6" ht="16" thickBot="1">
      <c r="D75" s="251" t="s">
        <v>1071</v>
      </c>
      <c r="F75" s="136" t="s">
        <v>541</v>
      </c>
    </row>
    <row r="76" spans="4:6" ht="16" thickBot="1">
      <c r="D76" s="251" t="s">
        <v>1072</v>
      </c>
      <c r="F76" s="136" t="s">
        <v>255</v>
      </c>
    </row>
    <row r="77" spans="4:6" ht="16" thickBot="1">
      <c r="D77" s="251" t="s">
        <v>256</v>
      </c>
      <c r="F77" s="136" t="s">
        <v>256</v>
      </c>
    </row>
    <row r="78" spans="4:6" ht="16" thickBot="1">
      <c r="D78" s="251" t="s">
        <v>1073</v>
      </c>
      <c r="F78" s="136" t="s">
        <v>257</v>
      </c>
    </row>
    <row r="79" spans="4:6" ht="16" thickBot="1">
      <c r="D79" s="251" t="s">
        <v>1074</v>
      </c>
      <c r="F79" s="136" t="s">
        <v>749</v>
      </c>
    </row>
    <row r="80" spans="4:6" ht="16" thickBot="1">
      <c r="D80" s="251" t="s">
        <v>1075</v>
      </c>
      <c r="F80" s="136" t="s">
        <v>904</v>
      </c>
    </row>
    <row r="81" spans="4:6" ht="16" thickBot="1">
      <c r="D81" s="251" t="s">
        <v>258</v>
      </c>
      <c r="F81" s="136" t="s">
        <v>258</v>
      </c>
    </row>
    <row r="82" spans="4:6" ht="16" thickBot="1">
      <c r="D82" s="251" t="s">
        <v>1076</v>
      </c>
      <c r="F82" s="136" t="s">
        <v>940</v>
      </c>
    </row>
    <row r="83" spans="4:6" ht="16" thickBot="1">
      <c r="D83" s="211" t="s">
        <v>259</v>
      </c>
      <c r="F83" s="136" t="s">
        <v>259</v>
      </c>
    </row>
    <row r="84" spans="4:6" ht="16" thickBot="1">
      <c r="D84" s="251" t="s">
        <v>846</v>
      </c>
      <c r="F84" s="136" t="s">
        <v>846</v>
      </c>
    </row>
    <row r="85" spans="4:6" ht="15" thickBot="1">
      <c r="D85" s="251" t="s">
        <v>1077</v>
      </c>
      <c r="F85" s="137" t="s">
        <v>717</v>
      </c>
    </row>
    <row r="86" spans="4:6" ht="15" thickBot="1">
      <c r="D86" s="251" t="s">
        <v>482</v>
      </c>
      <c r="F86" s="137" t="s">
        <v>482</v>
      </c>
    </row>
    <row r="87" spans="4:6" ht="16" thickBot="1">
      <c r="D87" s="251" t="s">
        <v>1078</v>
      </c>
      <c r="F87" s="136" t="s">
        <v>752</v>
      </c>
    </row>
    <row r="88" spans="4:6" ht="15" thickBot="1">
      <c r="D88" s="251" t="s">
        <v>905</v>
      </c>
      <c r="F88" s="137" t="s">
        <v>905</v>
      </c>
    </row>
    <row r="89" spans="4:6" ht="15" thickBot="1">
      <c r="D89" s="251" t="s">
        <v>1079</v>
      </c>
      <c r="F89" s="137" t="s">
        <v>188</v>
      </c>
    </row>
    <row r="90" spans="4:6" ht="15" thickBot="1">
      <c r="D90" s="251" t="s">
        <v>738</v>
      </c>
      <c r="F90" s="137" t="s">
        <v>738</v>
      </c>
    </row>
    <row r="91" spans="4:6" ht="15" thickBot="1">
      <c r="D91" s="211" t="s">
        <v>1080</v>
      </c>
      <c r="F91" s="137" t="s">
        <v>680</v>
      </c>
    </row>
    <row r="92" spans="4:6" ht="15" thickBot="1">
      <c r="D92" s="251" t="s">
        <v>1081</v>
      </c>
      <c r="F92" s="137" t="s">
        <v>640</v>
      </c>
    </row>
    <row r="93" spans="4:6" ht="15" thickBot="1">
      <c r="D93" s="251" t="s">
        <v>713</v>
      </c>
      <c r="F93" s="137" t="s">
        <v>713</v>
      </c>
    </row>
    <row r="94" spans="4:6" ht="15" thickBot="1">
      <c r="D94" s="251" t="s">
        <v>939</v>
      </c>
      <c r="F94" s="137" t="s">
        <v>939</v>
      </c>
    </row>
    <row r="95" spans="4:6" ht="15" thickBot="1">
      <c r="D95" s="251" t="s">
        <v>1082</v>
      </c>
      <c r="F95" s="137" t="s">
        <v>999</v>
      </c>
    </row>
    <row r="96" spans="4:6" ht="16" thickBot="1">
      <c r="D96" s="251" t="s">
        <v>1083</v>
      </c>
      <c r="F96" s="136" t="s">
        <v>260</v>
      </c>
    </row>
    <row r="97" spans="3:6" ht="16" thickBot="1">
      <c r="D97" s="251" t="s">
        <v>1084</v>
      </c>
      <c r="F97" s="136" t="s">
        <v>724</v>
      </c>
    </row>
    <row r="98" spans="3:6" ht="16" thickBot="1">
      <c r="D98" s="211" t="s">
        <v>261</v>
      </c>
      <c r="F98" s="136" t="s">
        <v>261</v>
      </c>
    </row>
    <row r="99" spans="3:6" ht="15" thickBot="1">
      <c r="D99" s="251" t="s">
        <v>1085</v>
      </c>
      <c r="F99" s="137" t="s">
        <v>383</v>
      </c>
    </row>
    <row r="100" spans="3:6" ht="15" thickBot="1">
      <c r="D100" s="251" t="s">
        <v>262</v>
      </c>
      <c r="F100" s="137" t="s">
        <v>262</v>
      </c>
    </row>
    <row r="101" spans="3:6" ht="15" thickBot="1">
      <c r="D101" s="251" t="s">
        <v>1086</v>
      </c>
      <c r="F101" s="137" t="s">
        <v>907</v>
      </c>
    </row>
    <row r="102" spans="3:6" ht="16" thickBot="1">
      <c r="D102" s="251" t="s">
        <v>263</v>
      </c>
      <c r="F102" s="136" t="s">
        <v>263</v>
      </c>
    </row>
    <row r="103" spans="3:6" ht="16" thickBot="1">
      <c r="D103" s="251" t="s">
        <v>264</v>
      </c>
      <c r="F103" s="136" t="s">
        <v>264</v>
      </c>
    </row>
    <row r="104" spans="3:6" ht="16" thickBot="1">
      <c r="D104" s="251" t="s">
        <v>710</v>
      </c>
      <c r="F104" s="136" t="s">
        <v>710</v>
      </c>
    </row>
    <row r="105" spans="3:6" ht="16" thickBot="1">
      <c r="D105" s="251" t="s">
        <v>1087</v>
      </c>
      <c r="F105" s="136" t="s">
        <v>759</v>
      </c>
    </row>
    <row r="106" spans="3:6" ht="16" thickBot="1">
      <c r="D106" s="251" t="s">
        <v>698</v>
      </c>
      <c r="F106" s="151" t="s">
        <v>698</v>
      </c>
    </row>
    <row r="107" spans="3:6" ht="16" thickBot="1">
      <c r="C107" t="s">
        <v>1115</v>
      </c>
      <c r="D107" s="212" t="s">
        <v>1088</v>
      </c>
      <c r="F107" s="151"/>
    </row>
    <row r="108" spans="3:6" ht="16" thickBot="1">
      <c r="C108" t="s">
        <v>1117</v>
      </c>
      <c r="D108" s="262" t="s">
        <v>543</v>
      </c>
      <c r="F108" s="151"/>
    </row>
    <row r="109" spans="3:6" ht="16" thickBot="1">
      <c r="D109" s="256" t="s">
        <v>1032</v>
      </c>
      <c r="F109" s="136" t="s">
        <v>1032</v>
      </c>
    </row>
    <row r="110" spans="3:6" ht="16" thickBot="1">
      <c r="D110" s="251" t="s">
        <v>1089</v>
      </c>
      <c r="F110" s="136" t="s">
        <v>757</v>
      </c>
    </row>
    <row r="111" spans="3:6" ht="16" thickBot="1">
      <c r="D111" s="251" t="s">
        <v>266</v>
      </c>
      <c r="F111" s="136" t="s">
        <v>266</v>
      </c>
    </row>
    <row r="112" spans="3:6" ht="15" thickBot="1">
      <c r="D112" s="251" t="s">
        <v>457</v>
      </c>
      <c r="F112" s="137" t="s">
        <v>457</v>
      </c>
    </row>
    <row r="113" spans="4:6" ht="15" thickBot="1">
      <c r="D113" s="251"/>
      <c r="F113" s="266" t="s">
        <v>716</v>
      </c>
    </row>
    <row r="114" spans="4:6" ht="15" thickBot="1">
      <c r="D114" s="251" t="s">
        <v>906</v>
      </c>
      <c r="F114" s="137" t="s">
        <v>906</v>
      </c>
    </row>
    <row r="115" spans="4:6" ht="16" thickBot="1">
      <c r="D115" s="251" t="s">
        <v>267</v>
      </c>
      <c r="F115" s="136" t="s">
        <v>267</v>
      </c>
    </row>
    <row r="116" spans="4:6" ht="16" thickBot="1">
      <c r="D116" s="251" t="s">
        <v>268</v>
      </c>
      <c r="F116" s="136" t="s">
        <v>268</v>
      </c>
    </row>
    <row r="117" spans="4:6" ht="16" thickBot="1">
      <c r="D117" s="251" t="s">
        <v>842</v>
      </c>
      <c r="F117" s="136" t="s">
        <v>842</v>
      </c>
    </row>
    <row r="118" spans="4:6" ht="15" thickBot="1">
      <c r="D118" s="211" t="s">
        <v>1090</v>
      </c>
      <c r="F118" s="137" t="s">
        <v>148</v>
      </c>
    </row>
    <row r="119" spans="4:6" ht="15" thickBot="1">
      <c r="D119" s="251" t="s">
        <v>910</v>
      </c>
      <c r="F119" s="137" t="s">
        <v>910</v>
      </c>
    </row>
    <row r="120" spans="4:6" ht="15" thickBot="1">
      <c r="D120" s="251" t="s">
        <v>765</v>
      </c>
      <c r="F120" s="137" t="s">
        <v>765</v>
      </c>
    </row>
    <row r="121" spans="4:6" ht="16" thickBot="1">
      <c r="D121" s="251" t="s">
        <v>563</v>
      </c>
      <c r="F121" s="136" t="s">
        <v>563</v>
      </c>
    </row>
    <row r="122" spans="4:6" ht="15" thickBot="1">
      <c r="D122" s="211" t="s">
        <v>520</v>
      </c>
      <c r="F122" s="139" t="s">
        <v>520</v>
      </c>
    </row>
    <row r="123" spans="4:6" ht="15">
      <c r="D123" s="255" t="s">
        <v>1091</v>
      </c>
      <c r="F123" s="136" t="s">
        <v>269</v>
      </c>
    </row>
    <row r="124" spans="4:6" ht="16" thickBot="1">
      <c r="D124" s="265" t="s">
        <v>1092</v>
      </c>
      <c r="F124" s="136" t="s">
        <v>665</v>
      </c>
    </row>
    <row r="125" spans="4:6" ht="15" thickBot="1">
      <c r="D125" s="251" t="s">
        <v>379</v>
      </c>
      <c r="F125" s="137" t="s">
        <v>379</v>
      </c>
    </row>
    <row r="126" spans="4:6" ht="15" thickBot="1">
      <c r="D126" s="251" t="s">
        <v>1093</v>
      </c>
      <c r="F126" s="137" t="s">
        <v>840</v>
      </c>
    </row>
    <row r="127" spans="4:6" ht="16" thickBot="1">
      <c r="D127" s="251" t="s">
        <v>270</v>
      </c>
      <c r="F127" s="136" t="s">
        <v>270</v>
      </c>
    </row>
    <row r="128" spans="4:6" ht="15" thickBot="1">
      <c r="D128" s="251" t="s">
        <v>1094</v>
      </c>
      <c r="F128" s="137" t="s">
        <v>511</v>
      </c>
    </row>
    <row r="129" spans="3:6" ht="29" thickBot="1">
      <c r="D129" s="251" t="s">
        <v>1095</v>
      </c>
      <c r="F129" s="136" t="s">
        <v>545</v>
      </c>
    </row>
    <row r="130" spans="3:6" ht="16" thickBot="1">
      <c r="D130" s="251" t="s">
        <v>1096</v>
      </c>
      <c r="F130" s="138" t="s">
        <v>875</v>
      </c>
    </row>
    <row r="132" spans="3:6">
      <c r="C132" s="250">
        <f>COUNTA(C3:C130)</f>
        <v>4</v>
      </c>
      <c r="D132" s="250">
        <f>COUNTA(D3:D130)</f>
        <v>126</v>
      </c>
      <c r="F132" s="250">
        <f>COUNTA(F3:F130)</f>
        <v>123</v>
      </c>
    </row>
    <row r="134" spans="3:6">
      <c r="D134" s="250"/>
    </row>
    <row r="136" spans="3:6">
      <c r="D136" s="250"/>
    </row>
    <row r="138" spans="3:6">
      <c r="D138" s="250"/>
    </row>
    <row r="140" spans="3:6">
      <c r="D140" s="250"/>
    </row>
    <row r="142" spans="3:6">
      <c r="D142" s="250"/>
    </row>
    <row r="143" spans="3:6"/>
    <row r="144" spans="3:6" ht="15" thickBot="1">
      <c r="D144" s="152"/>
    </row>
    <row r="145" spans="4:4">
      <c r="D145" s="257"/>
    </row>
    <row r="146" spans="4:4">
      <c r="D146" s="258"/>
    </row>
    <row r="147" spans="4:4">
      <c r="D147" s="258"/>
    </row>
    <row r="148" spans="4:4">
      <c r="D148" s="258"/>
    </row>
    <row r="149" spans="4:4">
      <c r="D149" s="258"/>
    </row>
    <row r="150" spans="4:4">
      <c r="D150" s="258"/>
    </row>
    <row r="151" spans="4:4">
      <c r="D151" s="249"/>
    </row>
    <row r="153" spans="4:4">
      <c r="D153" s="249"/>
    </row>
    <row r="155" spans="4:4">
      <c r="D155" s="249"/>
    </row>
    <row r="157" spans="4:4">
      <c r="D157" s="249"/>
    </row>
    <row r="158" spans="4:4">
      <c r="D158" t="s">
        <v>1097</v>
      </c>
    </row>
    <row r="159" spans="4:4">
      <c r="D159" s="249"/>
    </row>
    <row r="160" spans="4:4">
      <c r="D160" t="s">
        <v>1098</v>
      </c>
    </row>
    <row r="161" spans="4:4">
      <c r="D161" s="249"/>
    </row>
    <row r="164" spans="4:4">
      <c r="D164" s="248" t="s">
        <v>1042</v>
      </c>
    </row>
    <row r="165" spans="4:4">
      <c r="D165" s="14" t="s">
        <v>1099</v>
      </c>
    </row>
    <row r="169" spans="4:4">
      <c r="D169" t="s">
        <v>1100</v>
      </c>
    </row>
    <row r="170" spans="4:4">
      <c r="D170" s="259"/>
    </row>
    <row r="171" spans="4:4">
      <c r="D171" s="259" t="s">
        <v>1101</v>
      </c>
    </row>
    <row r="172" spans="4:4">
      <c r="D172" s="259"/>
    </row>
    <row r="173" spans="4:4">
      <c r="D173" s="259"/>
    </row>
    <row r="174" spans="4:4">
      <c r="D174" s="259"/>
    </row>
    <row r="175" spans="4:4">
      <c r="D175" s="259" t="s">
        <v>1102</v>
      </c>
    </row>
    <row r="176" spans="4:4">
      <c r="D176" s="259"/>
    </row>
    <row r="177" spans="4:4">
      <c r="D177" s="259" t="s">
        <v>1103</v>
      </c>
    </row>
    <row r="178" spans="4:4">
      <c r="D178" s="259"/>
    </row>
    <row r="179" spans="4:4">
      <c r="D179" s="259" t="s">
        <v>1104</v>
      </c>
    </row>
    <row r="180" spans="4:4">
      <c r="D180" s="259"/>
    </row>
    <row r="181" spans="4:4">
      <c r="D181" s="259"/>
    </row>
    <row r="182" spans="4:4">
      <c r="D182" s="259"/>
    </row>
    <row r="183" spans="4:4">
      <c r="D183" s="259" t="s">
        <v>1105</v>
      </c>
    </row>
    <row r="184" spans="4:4">
      <c r="D184" s="259"/>
    </row>
    <row r="185" spans="4:4">
      <c r="D185" s="259"/>
    </row>
    <row r="186" spans="4:4">
      <c r="D186" s="259"/>
    </row>
    <row r="187" spans="4:4">
      <c r="D187" s="260" t="s">
        <v>1106</v>
      </c>
    </row>
    <row r="188" spans="4:4">
      <c r="D188" s="259"/>
    </row>
    <row r="189" spans="4:4">
      <c r="D189" s="259"/>
    </row>
    <row r="190" spans="4:4">
      <c r="D190" s="259"/>
    </row>
    <row r="191" spans="4:4">
      <c r="D191" s="259" t="s">
        <v>1107</v>
      </c>
    </row>
    <row r="192" spans="4:4">
      <c r="D192" s="259"/>
    </row>
    <row r="193" spans="4:4">
      <c r="D193" s="259"/>
    </row>
    <row r="194" spans="4:4">
      <c r="D194" s="259"/>
    </row>
    <row r="195" spans="4:4">
      <c r="D195" s="259" t="s">
        <v>1108</v>
      </c>
    </row>
    <row r="196" spans="4:4">
      <c r="D196" s="259"/>
    </row>
    <row r="197" spans="4:4">
      <c r="D197" s="259"/>
    </row>
    <row r="198" spans="4:4">
      <c r="D198" s="259"/>
    </row>
    <row r="199" spans="4:4">
      <c r="D199" s="259" t="s">
        <v>1109</v>
      </c>
    </row>
    <row r="200" spans="4:4">
      <c r="D200" s="259"/>
    </row>
    <row r="201" spans="4:4">
      <c r="D201" s="259"/>
    </row>
    <row r="202" spans="4:4">
      <c r="D202" s="259"/>
    </row>
    <row r="203" spans="4:4">
      <c r="D203" s="259" t="s">
        <v>1110</v>
      </c>
    </row>
    <row r="204" spans="4:4">
      <c r="D204" s="259"/>
    </row>
    <row r="205" spans="4:4">
      <c r="D205" s="259" t="s">
        <v>1111</v>
      </c>
    </row>
    <row r="206" spans="4:4">
      <c r="D206" s="259"/>
    </row>
    <row r="207" spans="4:4">
      <c r="D207" s="259"/>
    </row>
    <row r="208" spans="4:4">
      <c r="D208" s="259"/>
    </row>
    <row r="209" spans="4:4">
      <c r="D209" s="259" t="s">
        <v>1112</v>
      </c>
    </row>
    <row r="210" spans="4:4">
      <c r="D210" s="259"/>
    </row>
    <row r="211" spans="4:4">
      <c r="D211" s="260" t="s">
        <v>1113</v>
      </c>
    </row>
    <row r="212" spans="4:4">
      <c r="D212" s="259"/>
    </row>
    <row r="213" spans="4:4">
      <c r="D213" s="261"/>
    </row>
    <row r="214" spans="4:4">
      <c r="D214" s="259"/>
    </row>
    <row r="215" spans="4:4">
      <c r="D215" s="259"/>
    </row>
    <row r="216" spans="4:4">
      <c r="D216" s="259"/>
    </row>
    <row r="217" spans="4:4">
      <c r="D217" s="259"/>
    </row>
    <row r="218" spans="4:4">
      <c r="D218" s="259"/>
    </row>
    <row r="219" spans="4:4">
      <c r="D219" s="259"/>
    </row>
    <row r="220" spans="4:4">
      <c r="D220" s="259" t="s">
        <v>1114</v>
      </c>
    </row>
    <row r="221" spans="4:4">
      <c r="D221" s="259"/>
    </row>
    <row r="222" spans="4:4">
      <c r="D222" s="259"/>
    </row>
    <row r="223" spans="4:4">
      <c r="D223" s="249"/>
    </row>
  </sheetData>
  <sortState ref="D3:D204">
    <sortCondition ref="D2"/>
  </sortState>
  <hyperlinks>
    <hyperlink ref="D165" r:id="rId1"/>
    <hyperlink ref="D187" r:id="rId2"/>
    <hyperlink ref="D211" r:id="rId3"/>
  </hyperlinks>
  <pageMargins left="0.75" right="0.75" top="1" bottom="1" header="0.5" footer="0.5"/>
  <pageSetup paperSize="9" orientation="portrait" horizontalDpi="4294967292" verticalDpi="4294967292"/>
  <drawing r:id="rId4"/>
  <legacyDrawing r:id="rId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34"/>
  <sheetViews>
    <sheetView tabSelected="1" workbookViewId="0">
      <selection activeCell="G30" sqref="G30"/>
    </sheetView>
  </sheetViews>
  <sheetFormatPr baseColWidth="10" defaultRowHeight="23" customHeight="1" x14ac:dyDescent="0"/>
  <cols>
    <col min="1" max="1" width="41" customWidth="1"/>
    <col min="2" max="2" width="13.6640625" customWidth="1"/>
    <col min="3" max="3" width="6" customWidth="1"/>
    <col min="4" max="4" width="8.5" customWidth="1"/>
    <col min="5" max="5" width="7" customWidth="1"/>
    <col min="6" max="6" width="9.6640625" customWidth="1"/>
    <col min="7" max="7" width="9.6640625" style="160" customWidth="1"/>
  </cols>
  <sheetData>
    <row r="1" spans="1:10" ht="23" customHeight="1">
      <c r="A1" s="19" t="s">
        <v>838</v>
      </c>
      <c r="B1" s="19"/>
      <c r="C1" s="19" t="s">
        <v>112</v>
      </c>
    </row>
    <row r="2" spans="1:10" ht="23" customHeight="1">
      <c r="A2" s="67" t="s">
        <v>62</v>
      </c>
      <c r="B2" s="67" t="s">
        <v>179</v>
      </c>
      <c r="C2" s="67"/>
      <c r="D2" s="67" t="s">
        <v>58</v>
      </c>
      <c r="E2" s="66" t="s">
        <v>393</v>
      </c>
      <c r="F2" s="101"/>
      <c r="G2" s="160" t="s">
        <v>1248</v>
      </c>
      <c r="I2" t="s">
        <v>1249</v>
      </c>
    </row>
    <row r="3" spans="1:10" ht="23" customHeight="1">
      <c r="A3" s="126">
        <f>COUNTA(A4:A213)</f>
        <v>210</v>
      </c>
      <c r="B3" s="126"/>
      <c r="C3" s="126"/>
      <c r="D3" s="126">
        <f>COUNTA(D4:D213)</f>
        <v>161</v>
      </c>
      <c r="E3" s="126"/>
      <c r="F3" s="126"/>
      <c r="G3" s="126">
        <f>COUNTA(G4:G213)</f>
        <v>187</v>
      </c>
      <c r="H3" s="126">
        <f>COUNTA(H4:H213)</f>
        <v>189</v>
      </c>
      <c r="I3" s="126"/>
      <c r="J3" t="s">
        <v>179</v>
      </c>
    </row>
    <row r="4" spans="1:10" ht="23" customHeight="1">
      <c r="A4" s="159" t="s">
        <v>532</v>
      </c>
      <c r="B4" s="1"/>
      <c r="C4" t="s">
        <v>74</v>
      </c>
      <c r="E4" s="24" t="s">
        <v>186</v>
      </c>
      <c r="G4" s="160" t="s">
        <v>1253</v>
      </c>
      <c r="H4" t="s">
        <v>1126</v>
      </c>
      <c r="I4" t="s">
        <v>1256</v>
      </c>
    </row>
    <row r="5" spans="1:10" ht="23" customHeight="1">
      <c r="A5" s="160" t="s">
        <v>572</v>
      </c>
      <c r="C5" t="s">
        <v>74</v>
      </c>
      <c r="D5" t="s">
        <v>97</v>
      </c>
      <c r="E5" s="24" t="s">
        <v>530</v>
      </c>
      <c r="F5" s="21" t="s">
        <v>494</v>
      </c>
      <c r="G5" s="160" t="s">
        <v>1250</v>
      </c>
      <c r="H5" t="s">
        <v>1126</v>
      </c>
      <c r="I5" t="s">
        <v>1163</v>
      </c>
    </row>
    <row r="6" spans="1:10" ht="23" customHeight="1">
      <c r="A6" s="22" t="s">
        <v>722</v>
      </c>
      <c r="C6" t="s">
        <v>193</v>
      </c>
      <c r="D6" t="s">
        <v>727</v>
      </c>
      <c r="E6" s="24" t="s">
        <v>725</v>
      </c>
      <c r="F6" s="21"/>
      <c r="G6" s="160" t="s">
        <v>1250</v>
      </c>
      <c r="H6" t="s">
        <v>75</v>
      </c>
      <c r="I6" t="s">
        <v>1162</v>
      </c>
    </row>
    <row r="7" spans="1:10" ht="23" customHeight="1">
      <c r="A7" s="136" t="s">
        <v>227</v>
      </c>
      <c r="B7" s="1"/>
      <c r="C7" t="s">
        <v>72</v>
      </c>
      <c r="E7" s="24" t="s">
        <v>186</v>
      </c>
      <c r="G7" s="160" t="s">
        <v>1253</v>
      </c>
      <c r="H7" t="s">
        <v>75</v>
      </c>
    </row>
    <row r="8" spans="1:10" ht="23" customHeight="1">
      <c r="A8" s="137" t="s">
        <v>228</v>
      </c>
      <c r="B8" t="s">
        <v>531</v>
      </c>
      <c r="C8" t="s">
        <v>72</v>
      </c>
      <c r="D8" s="46" t="s">
        <v>41</v>
      </c>
      <c r="E8" s="25" t="s">
        <v>366</v>
      </c>
      <c r="G8" s="160" t="s">
        <v>1250</v>
      </c>
      <c r="H8" t="s">
        <v>75</v>
      </c>
      <c r="I8" t="s">
        <v>1164</v>
      </c>
      <c r="J8" t="s">
        <v>1165</v>
      </c>
    </row>
    <row r="9" spans="1:10" ht="23" customHeight="1">
      <c r="A9" s="136" t="s">
        <v>229</v>
      </c>
      <c r="B9" s="1"/>
      <c r="C9" t="s">
        <v>72</v>
      </c>
      <c r="E9" s="24" t="s">
        <v>186</v>
      </c>
      <c r="G9" s="160" t="s">
        <v>1250</v>
      </c>
      <c r="H9" t="s">
        <v>75</v>
      </c>
      <c r="I9" t="s">
        <v>1166</v>
      </c>
    </row>
    <row r="10" spans="1:10" ht="23" customHeight="1">
      <c r="A10" s="154" t="s">
        <v>682</v>
      </c>
      <c r="B10" s="1"/>
      <c r="C10" t="s">
        <v>196</v>
      </c>
      <c r="D10" t="s">
        <v>688</v>
      </c>
      <c r="E10" s="24" t="s">
        <v>658</v>
      </c>
      <c r="F10" s="99" t="s">
        <v>659</v>
      </c>
      <c r="G10" s="160" t="s">
        <v>1250</v>
      </c>
      <c r="H10" t="s">
        <v>1120</v>
      </c>
    </row>
    <row r="11" spans="1:10" ht="23" customHeight="1">
      <c r="A11" s="160" t="s">
        <v>175</v>
      </c>
      <c r="C11" t="s">
        <v>74</v>
      </c>
      <c r="D11" t="s">
        <v>172</v>
      </c>
      <c r="E11" s="24" t="s">
        <v>178</v>
      </c>
      <c r="F11" s="99" t="s">
        <v>1119</v>
      </c>
      <c r="G11" s="160" t="s">
        <v>1250</v>
      </c>
      <c r="H11" t="s">
        <v>75</v>
      </c>
      <c r="I11" t="s">
        <v>1160</v>
      </c>
    </row>
    <row r="12" spans="1:10" ht="15">
      <c r="A12" s="136" t="s">
        <v>660</v>
      </c>
      <c r="C12" t="s">
        <v>72</v>
      </c>
      <c r="D12" t="s">
        <v>97</v>
      </c>
      <c r="E12" s="24" t="s">
        <v>658</v>
      </c>
      <c r="F12" s="99" t="s">
        <v>659</v>
      </c>
      <c r="G12" s="160" t="s">
        <v>1250</v>
      </c>
      <c r="H12" t="s">
        <v>75</v>
      </c>
    </row>
    <row r="13" spans="1:10" ht="15">
      <c r="A13" s="136" t="s">
        <v>954</v>
      </c>
      <c r="C13" t="s">
        <v>72</v>
      </c>
      <c r="D13" t="s">
        <v>97</v>
      </c>
      <c r="E13" s="24" t="s">
        <v>973</v>
      </c>
      <c r="F13" s="99" t="s">
        <v>956</v>
      </c>
      <c r="G13" s="160" t="s">
        <v>1250</v>
      </c>
      <c r="H13" t="s">
        <v>75</v>
      </c>
    </row>
    <row r="14" spans="1:10" ht="23" customHeight="1">
      <c r="A14" s="22" t="s">
        <v>626</v>
      </c>
      <c r="B14" t="s">
        <v>627</v>
      </c>
      <c r="C14" t="s">
        <v>193</v>
      </c>
      <c r="D14" t="s">
        <v>97</v>
      </c>
      <c r="E14" s="26" t="s">
        <v>284</v>
      </c>
      <c r="F14" s="99" t="s">
        <v>218</v>
      </c>
      <c r="G14" s="160" t="s">
        <v>1250</v>
      </c>
      <c r="H14" t="s">
        <v>75</v>
      </c>
      <c r="I14" t="s">
        <v>1210</v>
      </c>
    </row>
    <row r="15" spans="1:10" ht="15">
      <c r="A15" s="136" t="s">
        <v>746</v>
      </c>
      <c r="C15" t="s">
        <v>72</v>
      </c>
      <c r="D15" t="s">
        <v>97</v>
      </c>
      <c r="E15" s="24" t="s">
        <v>773</v>
      </c>
      <c r="F15" s="99" t="s">
        <v>745</v>
      </c>
      <c r="G15" s="160" t="s">
        <v>1253</v>
      </c>
      <c r="H15" t="s">
        <v>1126</v>
      </c>
      <c r="I15" t="s">
        <v>1257</v>
      </c>
    </row>
    <row r="16" spans="1:10" ht="23" customHeight="1">
      <c r="A16" s="22" t="s">
        <v>77</v>
      </c>
      <c r="C16" t="s">
        <v>193</v>
      </c>
      <c r="D16" t="s">
        <v>94</v>
      </c>
      <c r="E16" s="24" t="s">
        <v>115</v>
      </c>
      <c r="F16" s="99" t="s">
        <v>95</v>
      </c>
      <c r="G16" s="160" t="s">
        <v>1250</v>
      </c>
      <c r="H16" t="s">
        <v>75</v>
      </c>
      <c r="I16" t="s">
        <v>1161</v>
      </c>
    </row>
    <row r="17" spans="1:10" ht="14">
      <c r="A17" s="161" t="s">
        <v>915</v>
      </c>
      <c r="C17" t="s">
        <v>74</v>
      </c>
      <c r="D17" t="s">
        <v>97</v>
      </c>
      <c r="E17" s="24" t="s">
        <v>880</v>
      </c>
      <c r="F17" s="99" t="s">
        <v>876</v>
      </c>
      <c r="G17" s="160" t="s">
        <v>1250</v>
      </c>
      <c r="H17" t="s">
        <v>1126</v>
      </c>
      <c r="I17" t="s">
        <v>1139</v>
      </c>
    </row>
    <row r="18" spans="1:10" ht="14">
      <c r="A18" s="246" t="s">
        <v>1017</v>
      </c>
      <c r="B18" t="s">
        <v>1019</v>
      </c>
      <c r="C18" t="s">
        <v>74</v>
      </c>
      <c r="D18" t="s">
        <v>97</v>
      </c>
      <c r="E18" s="24"/>
      <c r="F18" s="99" t="s">
        <v>995</v>
      </c>
      <c r="G18" s="160" t="s">
        <v>1250</v>
      </c>
      <c r="H18" t="s">
        <v>1030</v>
      </c>
    </row>
    <row r="19" spans="1:10" ht="15">
      <c r="A19" s="138" t="s">
        <v>663</v>
      </c>
      <c r="B19" t="s">
        <v>662</v>
      </c>
      <c r="C19" t="s">
        <v>72</v>
      </c>
      <c r="D19" t="s">
        <v>97</v>
      </c>
      <c r="E19" s="24" t="s">
        <v>658</v>
      </c>
      <c r="F19" s="99" t="s">
        <v>659</v>
      </c>
      <c r="G19" s="160" t="s">
        <v>1250</v>
      </c>
      <c r="H19" t="s">
        <v>75</v>
      </c>
    </row>
    <row r="20" spans="1:10" ht="14">
      <c r="A20" s="160" t="s">
        <v>503</v>
      </c>
      <c r="C20" t="s">
        <v>74</v>
      </c>
      <c r="D20" t="s">
        <v>97</v>
      </c>
      <c r="E20" s="26" t="s">
        <v>530</v>
      </c>
      <c r="F20" s="99"/>
      <c r="G20" s="160" t="s">
        <v>1250</v>
      </c>
      <c r="H20" s="46" t="s">
        <v>75</v>
      </c>
    </row>
    <row r="21" spans="1:10" ht="15">
      <c r="A21" s="138" t="s">
        <v>861</v>
      </c>
      <c r="B21" s="164"/>
      <c r="C21" t="s">
        <v>72</v>
      </c>
      <c r="D21" t="s">
        <v>867</v>
      </c>
      <c r="E21" s="24" t="s">
        <v>773</v>
      </c>
      <c r="F21" s="99"/>
      <c r="G21" s="160" t="s">
        <v>1253</v>
      </c>
      <c r="H21" t="s">
        <v>75</v>
      </c>
      <c r="I21" t="s">
        <v>1262</v>
      </c>
      <c r="J21" t="s">
        <v>1263</v>
      </c>
    </row>
    <row r="22" spans="1:10" ht="23" customHeight="1">
      <c r="A22" s="22" t="s">
        <v>78</v>
      </c>
      <c r="C22" t="s">
        <v>193</v>
      </c>
      <c r="D22" t="s">
        <v>97</v>
      </c>
      <c r="E22" s="24" t="s">
        <v>124</v>
      </c>
      <c r="F22" s="99" t="s">
        <v>106</v>
      </c>
      <c r="G22" s="160" t="s">
        <v>1250</v>
      </c>
      <c r="H22" t="s">
        <v>75</v>
      </c>
      <c r="J22" t="s">
        <v>1124</v>
      </c>
    </row>
    <row r="23" spans="1:10" ht="14">
      <c r="A23" s="161" t="s">
        <v>977</v>
      </c>
      <c r="B23" s="122"/>
      <c r="C23" t="s">
        <v>74</v>
      </c>
      <c r="D23" t="s">
        <v>97</v>
      </c>
      <c r="E23" s="24" t="s">
        <v>973</v>
      </c>
      <c r="F23" s="99" t="s">
        <v>965</v>
      </c>
      <c r="G23" s="160" t="s">
        <v>1250</v>
      </c>
      <c r="H23" t="s">
        <v>1123</v>
      </c>
      <c r="I23" t="s">
        <v>1224</v>
      </c>
    </row>
    <row r="24" spans="1:10" ht="14">
      <c r="A24" s="156" t="s">
        <v>516</v>
      </c>
      <c r="B24" s="122" t="s">
        <v>515</v>
      </c>
      <c r="C24" t="s">
        <v>193</v>
      </c>
      <c r="D24" t="s">
        <v>97</v>
      </c>
      <c r="E24" s="24" t="s">
        <v>377</v>
      </c>
      <c r="F24" s="99" t="s">
        <v>376</v>
      </c>
      <c r="G24" s="160" t="s">
        <v>1250</v>
      </c>
      <c r="H24" t="s">
        <v>1030</v>
      </c>
    </row>
    <row r="25" spans="1:10" ht="14">
      <c r="A25" s="161" t="s">
        <v>679</v>
      </c>
      <c r="B25" s="122"/>
      <c r="C25" t="s">
        <v>74</v>
      </c>
      <c r="D25" t="s">
        <v>655</v>
      </c>
      <c r="E25" s="24" t="s">
        <v>658</v>
      </c>
      <c r="F25" s="99" t="s">
        <v>659</v>
      </c>
      <c r="G25" s="160" t="s">
        <v>1250</v>
      </c>
      <c r="H25" t="s">
        <v>75</v>
      </c>
    </row>
    <row r="26" spans="1:10" ht="15">
      <c r="A26" s="138" t="s">
        <v>848</v>
      </c>
      <c r="B26" s="164"/>
      <c r="C26" t="s">
        <v>72</v>
      </c>
      <c r="D26" t="s">
        <v>97</v>
      </c>
      <c r="E26" s="24" t="s">
        <v>773</v>
      </c>
      <c r="F26" s="99" t="s">
        <v>745</v>
      </c>
      <c r="G26" s="160" t="s">
        <v>1250</v>
      </c>
      <c r="H26" t="s">
        <v>1158</v>
      </c>
      <c r="I26" t="s">
        <v>1151</v>
      </c>
    </row>
    <row r="27" spans="1:10" ht="15">
      <c r="A27" s="138" t="s">
        <v>231</v>
      </c>
      <c r="B27" s="1"/>
      <c r="C27" t="s">
        <v>546</v>
      </c>
      <c r="E27" s="24" t="s">
        <v>186</v>
      </c>
      <c r="G27" s="160" t="s">
        <v>1253</v>
      </c>
      <c r="H27" t="s">
        <v>1126</v>
      </c>
      <c r="I27" t="s">
        <v>1258</v>
      </c>
    </row>
    <row r="28" spans="1:10" ht="15">
      <c r="A28" s="185" t="s">
        <v>301</v>
      </c>
      <c r="C28" t="s">
        <v>74</v>
      </c>
      <c r="D28" t="s">
        <v>97</v>
      </c>
      <c r="E28" s="24" t="s">
        <v>359</v>
      </c>
      <c r="F28" s="21" t="s">
        <v>299</v>
      </c>
      <c r="G28" s="160" t="s">
        <v>1250</v>
      </c>
      <c r="H28" t="s">
        <v>75</v>
      </c>
    </row>
    <row r="29" spans="1:10" ht="15">
      <c r="A29" s="138" t="s">
        <v>232</v>
      </c>
      <c r="B29" s="1" t="s">
        <v>1245</v>
      </c>
      <c r="C29" t="s">
        <v>72</v>
      </c>
      <c r="E29" s="24" t="s">
        <v>186</v>
      </c>
      <c r="G29" s="160" t="s">
        <v>1250</v>
      </c>
      <c r="H29" t="s">
        <v>1123</v>
      </c>
      <c r="I29" t="s">
        <v>1246</v>
      </c>
    </row>
    <row r="30" spans="1:10" ht="15">
      <c r="A30" s="138" t="s">
        <v>473</v>
      </c>
      <c r="C30" t="s">
        <v>72</v>
      </c>
      <c r="D30" s="48" t="s">
        <v>109</v>
      </c>
      <c r="E30" s="24" t="s">
        <v>480</v>
      </c>
      <c r="F30" s="21" t="s">
        <v>472</v>
      </c>
      <c r="H30" s="48" t="s">
        <v>1251</v>
      </c>
    </row>
    <row r="31" spans="1:10" ht="15">
      <c r="A31" s="138" t="s">
        <v>233</v>
      </c>
      <c r="B31" s="1"/>
      <c r="C31" t="s">
        <v>72</v>
      </c>
      <c r="E31" s="24" t="s">
        <v>186</v>
      </c>
      <c r="G31" s="160" t="s">
        <v>1253</v>
      </c>
      <c r="H31" t="s">
        <v>1126</v>
      </c>
      <c r="I31" t="s">
        <v>1255</v>
      </c>
      <c r="J31" t="s">
        <v>1165</v>
      </c>
    </row>
    <row r="32" spans="1:10" ht="14">
      <c r="A32" s="137" t="s">
        <v>912</v>
      </c>
      <c r="C32" t="s">
        <v>72</v>
      </c>
      <c r="D32" t="s">
        <v>97</v>
      </c>
      <c r="E32" s="25" t="s">
        <v>880</v>
      </c>
      <c r="F32" s="99" t="s">
        <v>876</v>
      </c>
      <c r="G32" s="160" t="s">
        <v>1250</v>
      </c>
      <c r="H32" t="s">
        <v>75</v>
      </c>
      <c r="I32" t="s">
        <v>1235</v>
      </c>
    </row>
    <row r="33" spans="1:10" ht="15">
      <c r="A33" s="138" t="s">
        <v>533</v>
      </c>
      <c r="B33" s="1" t="s">
        <v>1252</v>
      </c>
      <c r="C33" t="s">
        <v>72</v>
      </c>
      <c r="E33" s="24" t="s">
        <v>186</v>
      </c>
      <c r="G33" s="160" t="s">
        <v>1253</v>
      </c>
      <c r="H33" t="s">
        <v>1126</v>
      </c>
      <c r="I33" t="s">
        <v>1254</v>
      </c>
    </row>
    <row r="34" spans="1:10" ht="15">
      <c r="A34" s="138" t="s">
        <v>683</v>
      </c>
      <c r="B34" s="109" t="s">
        <v>706</v>
      </c>
      <c r="C34" t="s">
        <v>72</v>
      </c>
      <c r="D34" t="s">
        <v>97</v>
      </c>
      <c r="E34" s="24" t="s">
        <v>658</v>
      </c>
      <c r="F34" s="99" t="s">
        <v>659</v>
      </c>
      <c r="G34" s="160" t="s">
        <v>1250</v>
      </c>
      <c r="H34" t="s">
        <v>75</v>
      </c>
      <c r="I34" t="s">
        <v>1195</v>
      </c>
    </row>
    <row r="35" spans="1:10" ht="15">
      <c r="A35" s="220" t="s">
        <v>975</v>
      </c>
      <c r="C35" t="s">
        <v>74</v>
      </c>
      <c r="D35" t="s">
        <v>97</v>
      </c>
      <c r="E35" s="24" t="s">
        <v>973</v>
      </c>
      <c r="F35" s="99" t="s">
        <v>965</v>
      </c>
      <c r="G35" s="160" t="s">
        <v>1250</v>
      </c>
      <c r="H35" t="s">
        <v>75</v>
      </c>
      <c r="I35" t="s">
        <v>1225</v>
      </c>
    </row>
    <row r="36" spans="1:10" ht="15">
      <c r="A36" s="138" t="s">
        <v>701</v>
      </c>
      <c r="C36" t="s">
        <v>72</v>
      </c>
      <c r="D36" t="s">
        <v>703</v>
      </c>
      <c r="E36" s="24" t="s">
        <v>658</v>
      </c>
      <c r="F36" s="99" t="s">
        <v>659</v>
      </c>
      <c r="G36" s="160" t="s">
        <v>1250</v>
      </c>
      <c r="H36" s="46" t="s">
        <v>75</v>
      </c>
    </row>
    <row r="37" spans="1:10" ht="15">
      <c r="A37" s="138" t="s">
        <v>755</v>
      </c>
      <c r="C37" t="s">
        <v>72</v>
      </c>
      <c r="D37" t="s">
        <v>97</v>
      </c>
      <c r="E37" s="24" t="s">
        <v>773</v>
      </c>
      <c r="F37" s="99" t="s">
        <v>745</v>
      </c>
      <c r="G37" s="160" t="s">
        <v>1250</v>
      </c>
      <c r="H37" t="s">
        <v>75</v>
      </c>
      <c r="I37" t="s">
        <v>1259</v>
      </c>
    </row>
    <row r="38" spans="1:10" ht="14">
      <c r="A38" s="160" t="s">
        <v>497</v>
      </c>
      <c r="C38" t="s">
        <v>74</v>
      </c>
      <c r="D38" t="s">
        <v>97</v>
      </c>
      <c r="E38" s="24" t="s">
        <v>530</v>
      </c>
      <c r="F38" s="21"/>
      <c r="G38" s="160" t="s">
        <v>1250</v>
      </c>
      <c r="H38" t="s">
        <v>1123</v>
      </c>
      <c r="I38" t="s">
        <v>1196</v>
      </c>
    </row>
    <row r="39" spans="1:10" ht="15">
      <c r="A39" s="138" t="s">
        <v>104</v>
      </c>
      <c r="C39" t="s">
        <v>72</v>
      </c>
      <c r="D39" t="s">
        <v>97</v>
      </c>
      <c r="E39" s="24" t="s">
        <v>126</v>
      </c>
      <c r="F39" s="14" t="s">
        <v>102</v>
      </c>
      <c r="G39" s="160" t="s">
        <v>1250</v>
      </c>
      <c r="H39" t="s">
        <v>1122</v>
      </c>
      <c r="J39" t="s">
        <v>1167</v>
      </c>
    </row>
    <row r="40" spans="1:10" ht="14">
      <c r="A40" s="160" t="s">
        <v>449</v>
      </c>
      <c r="C40" t="s">
        <v>74</v>
      </c>
      <c r="D40" t="s">
        <v>97</v>
      </c>
      <c r="E40" s="24" t="s">
        <v>454</v>
      </c>
      <c r="F40" s="14" t="s">
        <v>451</v>
      </c>
      <c r="G40" s="160" t="s">
        <v>1250</v>
      </c>
      <c r="H40" t="s">
        <v>75</v>
      </c>
      <c r="I40" t="s">
        <v>1168</v>
      </c>
    </row>
    <row r="41" spans="1:10" ht="14">
      <c r="A41" s="160" t="s">
        <v>1001</v>
      </c>
      <c r="C41" t="s">
        <v>74</v>
      </c>
      <c r="D41" t="s">
        <v>97</v>
      </c>
      <c r="E41" s="24" t="s">
        <v>973</v>
      </c>
      <c r="F41" s="99" t="s">
        <v>965</v>
      </c>
      <c r="G41" s="160" t="s">
        <v>1250</v>
      </c>
      <c r="H41" t="s">
        <v>1126</v>
      </c>
      <c r="I41" t="s">
        <v>1226</v>
      </c>
    </row>
    <row r="42" spans="1:10" ht="15">
      <c r="A42" s="138" t="s">
        <v>413</v>
      </c>
      <c r="C42" t="s">
        <v>72</v>
      </c>
      <c r="D42" t="s">
        <v>444</v>
      </c>
      <c r="E42" s="24" t="s">
        <v>377</v>
      </c>
      <c r="F42" s="99" t="s">
        <v>376</v>
      </c>
      <c r="G42" s="160" t="s">
        <v>1250</v>
      </c>
      <c r="H42" t="s">
        <v>1123</v>
      </c>
      <c r="I42" t="s">
        <v>1169</v>
      </c>
    </row>
    <row r="43" spans="1:10" ht="15">
      <c r="A43" s="138" t="s">
        <v>235</v>
      </c>
      <c r="B43" s="1"/>
      <c r="C43" t="s">
        <v>72</v>
      </c>
      <c r="E43" s="24" t="s">
        <v>186</v>
      </c>
      <c r="G43" s="160" t="s">
        <v>1253</v>
      </c>
      <c r="H43" t="s">
        <v>75</v>
      </c>
      <c r="I43" t="s">
        <v>1260</v>
      </c>
      <c r="J43" t="s">
        <v>1165</v>
      </c>
    </row>
    <row r="44" spans="1:10" ht="15">
      <c r="A44" s="138" t="s">
        <v>236</v>
      </c>
      <c r="B44" s="1" t="s">
        <v>547</v>
      </c>
      <c r="C44" t="s">
        <v>72</v>
      </c>
      <c r="E44" s="24" t="s">
        <v>186</v>
      </c>
      <c r="G44" s="160" t="s">
        <v>1253</v>
      </c>
      <c r="H44" t="s">
        <v>1123</v>
      </c>
      <c r="I44" t="s">
        <v>1261</v>
      </c>
    </row>
    <row r="45" spans="1:10" ht="15">
      <c r="A45" s="186" t="s">
        <v>666</v>
      </c>
      <c r="B45" t="s">
        <v>667</v>
      </c>
      <c r="C45" t="s">
        <v>193</v>
      </c>
      <c r="D45" t="s">
        <v>670</v>
      </c>
      <c r="E45" s="24" t="s">
        <v>658</v>
      </c>
      <c r="F45" s="99" t="s">
        <v>659</v>
      </c>
      <c r="G45" s="160" t="s">
        <v>1250</v>
      </c>
      <c r="H45" t="s">
        <v>75</v>
      </c>
    </row>
    <row r="46" spans="1:10" ht="23" customHeight="1">
      <c r="A46" s="186" t="s">
        <v>860</v>
      </c>
      <c r="B46" t="s">
        <v>859</v>
      </c>
      <c r="C46" t="s">
        <v>193</v>
      </c>
      <c r="D46" t="s">
        <v>97</v>
      </c>
      <c r="E46" s="24" t="s">
        <v>115</v>
      </c>
      <c r="F46" s="99" t="s">
        <v>273</v>
      </c>
      <c r="G46" s="160" t="s">
        <v>1250</v>
      </c>
      <c r="H46" t="s">
        <v>75</v>
      </c>
      <c r="I46" t="s">
        <v>1148</v>
      </c>
    </row>
    <row r="47" spans="1:10" ht="15">
      <c r="A47" s="138" t="s">
        <v>700</v>
      </c>
      <c r="C47" t="s">
        <v>72</v>
      </c>
      <c r="D47" t="s">
        <v>97</v>
      </c>
      <c r="E47" s="24" t="s">
        <v>658</v>
      </c>
      <c r="F47" s="99" t="s">
        <v>659</v>
      </c>
      <c r="G47" s="160" t="s">
        <v>1250</v>
      </c>
      <c r="H47" t="s">
        <v>75</v>
      </c>
      <c r="I47" t="s">
        <v>1197</v>
      </c>
    </row>
    <row r="48" spans="1:10" ht="15">
      <c r="A48" s="209" t="s">
        <v>916</v>
      </c>
      <c r="C48" t="s">
        <v>74</v>
      </c>
      <c r="D48" t="s">
        <v>97</v>
      </c>
      <c r="E48" s="24" t="s">
        <v>880</v>
      </c>
      <c r="F48" s="99" t="s">
        <v>876</v>
      </c>
      <c r="G48" s="160" t="s">
        <v>1250</v>
      </c>
      <c r="H48" t="s">
        <v>75</v>
      </c>
      <c r="I48" t="s">
        <v>1140</v>
      </c>
    </row>
    <row r="49" spans="1:9" ht="15">
      <c r="A49" s="138" t="s">
        <v>237</v>
      </c>
      <c r="B49" s="1"/>
      <c r="C49" t="s">
        <v>72</v>
      </c>
      <c r="E49" s="24" t="s">
        <v>186</v>
      </c>
      <c r="G49" s="160" t="s">
        <v>1253</v>
      </c>
      <c r="H49" t="s">
        <v>1126</v>
      </c>
      <c r="I49" t="s">
        <v>1264</v>
      </c>
    </row>
    <row r="50" spans="1:9" ht="23" customHeight="1">
      <c r="A50" s="138" t="s">
        <v>135</v>
      </c>
      <c r="C50" t="s">
        <v>72</v>
      </c>
      <c r="D50" t="s">
        <v>97</v>
      </c>
      <c r="E50" s="25" t="s">
        <v>124</v>
      </c>
      <c r="F50" s="99" t="s">
        <v>106</v>
      </c>
      <c r="G50" s="160" t="s">
        <v>1250</v>
      </c>
      <c r="H50" t="s">
        <v>75</v>
      </c>
      <c r="I50" t="s">
        <v>1167</v>
      </c>
    </row>
    <row r="51" spans="1:9" ht="15">
      <c r="A51" s="138" t="s">
        <v>486</v>
      </c>
      <c r="C51" t="s">
        <v>72</v>
      </c>
      <c r="D51" t="s">
        <v>492</v>
      </c>
      <c r="E51" s="25" t="s">
        <v>480</v>
      </c>
      <c r="F51" s="21" t="s">
        <v>472</v>
      </c>
      <c r="G51" s="160" t="s">
        <v>1250</v>
      </c>
      <c r="H51" t="s">
        <v>75</v>
      </c>
    </row>
    <row r="52" spans="1:9" ht="14">
      <c r="A52" s="160" t="s">
        <v>411</v>
      </c>
      <c r="C52" t="s">
        <v>74</v>
      </c>
      <c r="D52" t="s">
        <v>97</v>
      </c>
      <c r="E52" s="25" t="s">
        <v>359</v>
      </c>
      <c r="F52" s="21" t="s">
        <v>299</v>
      </c>
      <c r="G52" s="160" t="s">
        <v>1250</v>
      </c>
      <c r="H52" t="s">
        <v>75</v>
      </c>
      <c r="I52" t="s">
        <v>1170</v>
      </c>
    </row>
    <row r="53" spans="1:9" ht="15">
      <c r="A53" s="138" t="s">
        <v>723</v>
      </c>
      <c r="C53" t="s">
        <v>72</v>
      </c>
      <c r="D53" t="s">
        <v>729</v>
      </c>
      <c r="E53" s="24" t="s">
        <v>725</v>
      </c>
      <c r="F53" s="21"/>
      <c r="G53" s="160" t="s">
        <v>1250</v>
      </c>
      <c r="H53" t="s">
        <v>1123</v>
      </c>
      <c r="I53" t="s">
        <v>1171</v>
      </c>
    </row>
    <row r="54" spans="1:9" ht="15">
      <c r="A54" s="138" t="s">
        <v>239</v>
      </c>
      <c r="B54" s="1"/>
      <c r="C54" t="s">
        <v>72</v>
      </c>
      <c r="E54" s="24" t="s">
        <v>186</v>
      </c>
      <c r="G54" s="160" t="s">
        <v>1280</v>
      </c>
      <c r="H54" t="s">
        <v>75</v>
      </c>
    </row>
    <row r="55" spans="1:9" ht="15">
      <c r="A55" s="138" t="s">
        <v>240</v>
      </c>
      <c r="B55" s="1"/>
      <c r="C55" t="s">
        <v>72</v>
      </c>
      <c r="E55" s="24" t="s">
        <v>186</v>
      </c>
      <c r="G55" s="160" t="s">
        <v>1280</v>
      </c>
      <c r="H55" t="s">
        <v>75</v>
      </c>
    </row>
    <row r="56" spans="1:9" ht="15">
      <c r="A56" s="138" t="s">
        <v>632</v>
      </c>
      <c r="B56" t="s">
        <v>633</v>
      </c>
      <c r="C56" t="s">
        <v>72</v>
      </c>
      <c r="D56" t="s">
        <v>97</v>
      </c>
      <c r="E56" s="25" t="s">
        <v>530</v>
      </c>
      <c r="F56" s="21" t="s">
        <v>494</v>
      </c>
      <c r="G56" s="160" t="s">
        <v>1250</v>
      </c>
      <c r="H56" t="s">
        <v>75</v>
      </c>
      <c r="I56" t="s">
        <v>1239</v>
      </c>
    </row>
    <row r="57" spans="1:9" ht="23" customHeight="1">
      <c r="A57" s="186" t="s">
        <v>201</v>
      </c>
      <c r="C57" t="s">
        <v>193</v>
      </c>
      <c r="D57" t="s">
        <v>97</v>
      </c>
      <c r="E57" s="25" t="s">
        <v>284</v>
      </c>
      <c r="F57" s="99" t="s">
        <v>197</v>
      </c>
      <c r="G57" s="160" t="s">
        <v>1253</v>
      </c>
      <c r="H57" t="s">
        <v>75</v>
      </c>
      <c r="I57" t="s">
        <v>1265</v>
      </c>
    </row>
    <row r="58" spans="1:9" ht="23" customHeight="1">
      <c r="A58" s="187" t="s">
        <v>79</v>
      </c>
      <c r="C58" t="s">
        <v>74</v>
      </c>
      <c r="D58" t="s">
        <v>97</v>
      </c>
      <c r="E58" s="25" t="s">
        <v>124</v>
      </c>
      <c r="F58" s="99" t="s">
        <v>106</v>
      </c>
      <c r="G58" s="160" t="s">
        <v>1250</v>
      </c>
      <c r="H58" t="s">
        <v>75</v>
      </c>
      <c r="I58" t="s">
        <v>1172</v>
      </c>
    </row>
    <row r="59" spans="1:9" ht="15">
      <c r="A59" s="138" t="s">
        <v>862</v>
      </c>
      <c r="B59" s="164"/>
      <c r="C59" t="s">
        <v>72</v>
      </c>
      <c r="D59" t="s">
        <v>97</v>
      </c>
      <c r="E59" s="24" t="s">
        <v>773</v>
      </c>
      <c r="F59" s="99"/>
      <c r="G59" s="160" t="s">
        <v>1250</v>
      </c>
      <c r="H59" t="s">
        <v>1126</v>
      </c>
      <c r="I59" t="s">
        <v>1146</v>
      </c>
    </row>
    <row r="60" spans="1:9" ht="15">
      <c r="A60" s="136" t="s">
        <v>242</v>
      </c>
      <c r="B60" s="1"/>
      <c r="C60" t="s">
        <v>72</v>
      </c>
      <c r="E60" s="24" t="s">
        <v>186</v>
      </c>
      <c r="G60" s="160" t="s">
        <v>1280</v>
      </c>
      <c r="H60" s="160" t="s">
        <v>75</v>
      </c>
    </row>
    <row r="61" spans="1:9" ht="15">
      <c r="A61" s="136" t="s">
        <v>243</v>
      </c>
      <c r="B61" s="1"/>
      <c r="C61" t="s">
        <v>72</v>
      </c>
      <c r="E61" s="24" t="s">
        <v>186</v>
      </c>
    </row>
    <row r="62" spans="1:9" ht="14">
      <c r="A62" s="160" t="s">
        <v>81</v>
      </c>
      <c r="C62" t="s">
        <v>74</v>
      </c>
      <c r="D62" t="s">
        <v>97</v>
      </c>
      <c r="E62" s="25" t="s">
        <v>126</v>
      </c>
      <c r="F62" s="100" t="s">
        <v>103</v>
      </c>
      <c r="G62" s="160" t="s">
        <v>1250</v>
      </c>
      <c r="H62" t="s">
        <v>75</v>
      </c>
      <c r="I62" t="s">
        <v>1173</v>
      </c>
    </row>
    <row r="63" spans="1:9" ht="15">
      <c r="A63" s="159" t="s">
        <v>534</v>
      </c>
      <c r="B63" s="1"/>
      <c r="C63" t="s">
        <v>74</v>
      </c>
      <c r="E63" s="24" t="s">
        <v>186</v>
      </c>
    </row>
    <row r="64" spans="1:9" ht="15">
      <c r="A64" s="136" t="s">
        <v>763</v>
      </c>
      <c r="B64" s="1"/>
      <c r="C64" t="s">
        <v>72</v>
      </c>
      <c r="D64" t="s">
        <v>97</v>
      </c>
      <c r="E64" s="24" t="s">
        <v>773</v>
      </c>
      <c r="F64" t="s">
        <v>745</v>
      </c>
    </row>
    <row r="65" spans="1:10" ht="15">
      <c r="A65" s="136" t="s">
        <v>244</v>
      </c>
      <c r="B65" s="1"/>
      <c r="C65" t="s">
        <v>72</v>
      </c>
      <c r="E65" s="24" t="s">
        <v>186</v>
      </c>
      <c r="G65" s="160" t="s">
        <v>1250</v>
      </c>
      <c r="H65" t="s">
        <v>75</v>
      </c>
      <c r="I65" t="s">
        <v>1174</v>
      </c>
    </row>
    <row r="66" spans="1:10" ht="15">
      <c r="A66" s="186" t="s">
        <v>932</v>
      </c>
      <c r="B66" s="1"/>
      <c r="C66" t="s">
        <v>211</v>
      </c>
      <c r="D66" t="s">
        <v>97</v>
      </c>
      <c r="E66" s="24" t="s">
        <v>880</v>
      </c>
      <c r="F66" t="s">
        <v>930</v>
      </c>
      <c r="G66" s="160" t="s">
        <v>1250</v>
      </c>
      <c r="H66" t="s">
        <v>1126</v>
      </c>
      <c r="I66" t="s">
        <v>1135</v>
      </c>
    </row>
    <row r="67" spans="1:10" ht="15">
      <c r="A67" s="159" t="s">
        <v>535</v>
      </c>
      <c r="B67" s="1"/>
      <c r="C67" t="s">
        <v>74</v>
      </c>
      <c r="E67" s="24" t="s">
        <v>186</v>
      </c>
    </row>
    <row r="68" spans="1:10" ht="15">
      <c r="A68" s="188" t="s">
        <v>656</v>
      </c>
      <c r="B68" s="1"/>
      <c r="C68" t="s">
        <v>74</v>
      </c>
      <c r="D68" s="49" t="s">
        <v>75</v>
      </c>
      <c r="E68" s="24" t="s">
        <v>658</v>
      </c>
      <c r="F68" t="s">
        <v>659</v>
      </c>
      <c r="G68" s="160" t="s">
        <v>1250</v>
      </c>
      <c r="H68" t="s">
        <v>75</v>
      </c>
      <c r="I68" t="s">
        <v>1198</v>
      </c>
      <c r="J68" t="s">
        <v>1165</v>
      </c>
    </row>
    <row r="69" spans="1:10" ht="14">
      <c r="A69" s="160" t="s">
        <v>363</v>
      </c>
      <c r="C69" t="s">
        <v>74</v>
      </c>
      <c r="D69" t="s">
        <v>97</v>
      </c>
      <c r="E69" s="25" t="s">
        <v>359</v>
      </c>
      <c r="F69" s="21" t="s">
        <v>299</v>
      </c>
      <c r="G69" s="160" t="s">
        <v>1250</v>
      </c>
      <c r="H69" t="s">
        <v>75</v>
      </c>
      <c r="I69" t="s">
        <v>1175</v>
      </c>
    </row>
    <row r="70" spans="1:10" ht="14">
      <c r="A70" s="137" t="s">
        <v>246</v>
      </c>
      <c r="C70" t="s">
        <v>72</v>
      </c>
      <c r="D70" s="53" t="s">
        <v>390</v>
      </c>
      <c r="E70" s="25" t="s">
        <v>186</v>
      </c>
      <c r="F70" s="21" t="s">
        <v>376</v>
      </c>
      <c r="G70" s="160" t="s">
        <v>1250</v>
      </c>
      <c r="H70" t="s">
        <v>75</v>
      </c>
      <c r="I70" t="s">
        <v>1176</v>
      </c>
    </row>
    <row r="71" spans="1:10" ht="14">
      <c r="A71" s="137" t="s">
        <v>877</v>
      </c>
      <c r="C71" t="s">
        <v>72</v>
      </c>
      <c r="D71" t="s">
        <v>97</v>
      </c>
      <c r="E71" s="25" t="s">
        <v>880</v>
      </c>
      <c r="F71" s="21" t="s">
        <v>876</v>
      </c>
      <c r="G71" s="160" t="s">
        <v>1250</v>
      </c>
      <c r="H71" t="s">
        <v>75</v>
      </c>
      <c r="I71" t="s">
        <v>1144</v>
      </c>
    </row>
    <row r="72" spans="1:10" ht="14">
      <c r="A72" s="137" t="s">
        <v>742</v>
      </c>
      <c r="C72" t="s">
        <v>72</v>
      </c>
      <c r="D72" s="152" t="s">
        <v>97</v>
      </c>
      <c r="E72" s="25" t="s">
        <v>725</v>
      </c>
      <c r="F72" s="21" t="s">
        <v>745</v>
      </c>
    </row>
    <row r="73" spans="1:10" ht="14">
      <c r="A73" s="137" t="s">
        <v>770</v>
      </c>
      <c r="C73" t="s">
        <v>72</v>
      </c>
      <c r="D73" s="152" t="s">
        <v>771</v>
      </c>
      <c r="E73" s="25" t="s">
        <v>773</v>
      </c>
      <c r="F73" s="21" t="s">
        <v>745</v>
      </c>
      <c r="G73" s="160" t="s">
        <v>1250</v>
      </c>
      <c r="H73" t="s">
        <v>75</v>
      </c>
      <c r="I73" t="s">
        <v>1153</v>
      </c>
    </row>
    <row r="74" spans="1:10" ht="14">
      <c r="A74" s="137" t="s">
        <v>405</v>
      </c>
      <c r="C74" t="s">
        <v>72</v>
      </c>
      <c r="D74" t="s">
        <v>97</v>
      </c>
      <c r="E74" s="24" t="s">
        <v>377</v>
      </c>
      <c r="F74" s="99" t="s">
        <v>376</v>
      </c>
      <c r="G74" s="160" t="s">
        <v>1250</v>
      </c>
      <c r="H74" t="s">
        <v>75</v>
      </c>
      <c r="I74" t="s">
        <v>1177</v>
      </c>
    </row>
    <row r="75" spans="1:10" ht="14">
      <c r="A75" s="137" t="s">
        <v>484</v>
      </c>
      <c r="C75" t="s">
        <v>72</v>
      </c>
      <c r="D75" t="s">
        <v>97</v>
      </c>
      <c r="E75" s="24" t="s">
        <v>480</v>
      </c>
      <c r="F75" s="99" t="s">
        <v>472</v>
      </c>
      <c r="G75" s="160" t="s">
        <v>1250</v>
      </c>
      <c r="H75" t="s">
        <v>75</v>
      </c>
    </row>
    <row r="76" spans="1:10" ht="15">
      <c r="A76" s="136" t="s">
        <v>694</v>
      </c>
      <c r="B76" s="1" t="s">
        <v>693</v>
      </c>
      <c r="C76" t="s">
        <v>72</v>
      </c>
      <c r="D76" t="s">
        <v>695</v>
      </c>
      <c r="E76" s="24" t="s">
        <v>186</v>
      </c>
      <c r="F76" t="s">
        <v>659</v>
      </c>
      <c r="G76" s="160" t="s">
        <v>1250</v>
      </c>
      <c r="H76" t="s">
        <v>75</v>
      </c>
    </row>
    <row r="77" spans="1:10" ht="15">
      <c r="A77" s="157" t="s">
        <v>850</v>
      </c>
      <c r="B77" s="1"/>
      <c r="C77" t="s">
        <v>193</v>
      </c>
      <c r="D77" t="s">
        <v>851</v>
      </c>
      <c r="E77" s="24" t="s">
        <v>773</v>
      </c>
      <c r="F77" t="s">
        <v>745</v>
      </c>
      <c r="G77" s="160" t="s">
        <v>1250</v>
      </c>
      <c r="H77" t="s">
        <v>75</v>
      </c>
      <c r="I77" t="s">
        <v>1150</v>
      </c>
    </row>
    <row r="78" spans="1:10" ht="15">
      <c r="A78" s="136" t="s">
        <v>653</v>
      </c>
      <c r="B78" s="1"/>
      <c r="C78" t="s">
        <v>72</v>
      </c>
      <c r="D78" t="s">
        <v>655</v>
      </c>
      <c r="E78" s="24" t="s">
        <v>647</v>
      </c>
      <c r="F78" t="s">
        <v>617</v>
      </c>
      <c r="G78" s="160" t="s">
        <v>1250</v>
      </c>
      <c r="H78" t="s">
        <v>75</v>
      </c>
      <c r="I78" t="s">
        <v>1199</v>
      </c>
    </row>
    <row r="79" spans="1:10" ht="15">
      <c r="A79" s="136" t="s">
        <v>934</v>
      </c>
      <c r="B79" s="1"/>
      <c r="C79" t="s">
        <v>72</v>
      </c>
      <c r="E79" s="24" t="s">
        <v>880</v>
      </c>
      <c r="G79" s="160" t="s">
        <v>1250</v>
      </c>
      <c r="H79" t="s">
        <v>1123</v>
      </c>
      <c r="I79" t="s">
        <v>1136</v>
      </c>
    </row>
    <row r="80" spans="1:10" ht="15">
      <c r="A80" s="136" t="s">
        <v>247</v>
      </c>
      <c r="B80" s="1"/>
      <c r="C80" t="s">
        <v>72</v>
      </c>
      <c r="E80" s="24" t="s">
        <v>186</v>
      </c>
    </row>
    <row r="81" spans="1:9" ht="15">
      <c r="A81" s="157" t="s">
        <v>994</v>
      </c>
      <c r="B81" s="218" t="s">
        <v>996</v>
      </c>
      <c r="C81" t="s">
        <v>211</v>
      </c>
      <c r="D81" t="s">
        <v>729</v>
      </c>
      <c r="E81" s="24"/>
      <c r="F81" t="s">
        <v>995</v>
      </c>
    </row>
    <row r="82" spans="1:9" ht="15">
      <c r="A82" s="151" t="s">
        <v>699</v>
      </c>
      <c r="B82" s="1"/>
      <c r="C82" t="s">
        <v>72</v>
      </c>
      <c r="D82" t="s">
        <v>703</v>
      </c>
      <c r="E82" s="24" t="s">
        <v>658</v>
      </c>
      <c r="F82" t="s">
        <v>659</v>
      </c>
      <c r="G82" s="160" t="s">
        <v>1250</v>
      </c>
      <c r="H82" t="s">
        <v>1123</v>
      </c>
      <c r="I82" t="s">
        <v>1237</v>
      </c>
    </row>
    <row r="83" spans="1:9" ht="15">
      <c r="A83" s="157" t="s">
        <v>1036</v>
      </c>
      <c r="B83" s="1"/>
      <c r="C83" t="s">
        <v>211</v>
      </c>
      <c r="D83" t="s">
        <v>655</v>
      </c>
      <c r="E83" s="24"/>
      <c r="F83" t="s">
        <v>1035</v>
      </c>
      <c r="G83" s="160" t="s">
        <v>1250</v>
      </c>
      <c r="H83" t="s">
        <v>1125</v>
      </c>
    </row>
    <row r="84" spans="1:9" ht="14">
      <c r="A84" s="160" t="s">
        <v>976</v>
      </c>
      <c r="C84" t="s">
        <v>74</v>
      </c>
      <c r="D84" s="46" t="s">
        <v>97</v>
      </c>
      <c r="E84" s="25" t="s">
        <v>973</v>
      </c>
      <c r="F84" s="100" t="s">
        <v>965</v>
      </c>
      <c r="G84" s="160" t="s">
        <v>1250</v>
      </c>
      <c r="H84" t="s">
        <v>1126</v>
      </c>
      <c r="I84" t="s">
        <v>1227</v>
      </c>
    </row>
    <row r="85" spans="1:9" ht="15">
      <c r="A85" s="136" t="s">
        <v>248</v>
      </c>
      <c r="B85" s="1"/>
      <c r="C85" t="s">
        <v>72</v>
      </c>
      <c r="E85" s="24" t="s">
        <v>186</v>
      </c>
    </row>
    <row r="86" spans="1:9" ht="15">
      <c r="A86" s="136" t="s">
        <v>249</v>
      </c>
      <c r="B86" s="1"/>
      <c r="C86" t="s">
        <v>72</v>
      </c>
      <c r="E86" s="24" t="s">
        <v>186</v>
      </c>
      <c r="G86" s="160" t="s">
        <v>1250</v>
      </c>
      <c r="H86" t="s">
        <v>75</v>
      </c>
      <c r="I86" t="s">
        <v>1178</v>
      </c>
    </row>
    <row r="87" spans="1:9" ht="15">
      <c r="A87" s="136" t="s">
        <v>250</v>
      </c>
      <c r="B87" s="1"/>
      <c r="C87" t="s">
        <v>72</v>
      </c>
      <c r="E87" s="24" t="s">
        <v>186</v>
      </c>
      <c r="G87" s="160" t="s">
        <v>1250</v>
      </c>
      <c r="H87" t="s">
        <v>75</v>
      </c>
      <c r="I87" t="s">
        <v>1179</v>
      </c>
    </row>
    <row r="88" spans="1:9" ht="23" customHeight="1">
      <c r="A88" s="22" t="s">
        <v>154</v>
      </c>
      <c r="C88" t="s">
        <v>193</v>
      </c>
      <c r="D88" t="s">
        <v>97</v>
      </c>
      <c r="E88" s="25" t="s">
        <v>178</v>
      </c>
      <c r="F88" s="99" t="s">
        <v>167</v>
      </c>
      <c r="G88" s="160" t="s">
        <v>1250</v>
      </c>
      <c r="H88" t="s">
        <v>75</v>
      </c>
      <c r="I88" t="s">
        <v>1180</v>
      </c>
    </row>
    <row r="89" spans="1:9" ht="23" customHeight="1">
      <c r="A89" s="22" t="s">
        <v>83</v>
      </c>
      <c r="C89" t="s">
        <v>193</v>
      </c>
      <c r="D89" t="s">
        <v>136</v>
      </c>
      <c r="E89" s="25" t="s">
        <v>124</v>
      </c>
      <c r="F89" s="99" t="s">
        <v>106</v>
      </c>
      <c r="G89" s="160" t="s">
        <v>1250</v>
      </c>
      <c r="H89" t="s">
        <v>75</v>
      </c>
      <c r="I89" t="s">
        <v>1181</v>
      </c>
    </row>
    <row r="90" spans="1:9" ht="15">
      <c r="A90" s="136" t="s">
        <v>251</v>
      </c>
      <c r="B90" s="1"/>
      <c r="C90" t="s">
        <v>72</v>
      </c>
      <c r="E90" s="24" t="s">
        <v>186</v>
      </c>
    </row>
    <row r="91" spans="1:9" ht="14">
      <c r="A91" s="160" t="s">
        <v>1130</v>
      </c>
      <c r="B91" s="1"/>
      <c r="C91" t="s">
        <v>74</v>
      </c>
      <c r="D91" t="s">
        <v>97</v>
      </c>
      <c r="E91" s="24"/>
      <c r="F91" s="99" t="s">
        <v>995</v>
      </c>
      <c r="G91" s="160" t="s">
        <v>1250</v>
      </c>
      <c r="H91" t="s">
        <v>1126</v>
      </c>
      <c r="I91" t="s">
        <v>1129</v>
      </c>
    </row>
    <row r="92" spans="1:9" ht="15">
      <c r="A92" s="136" t="s">
        <v>754</v>
      </c>
      <c r="B92" s="1"/>
      <c r="C92" t="s">
        <v>72</v>
      </c>
      <c r="D92" t="s">
        <v>97</v>
      </c>
      <c r="E92" s="24" t="s">
        <v>725</v>
      </c>
      <c r="F92" t="s">
        <v>712</v>
      </c>
      <c r="G92" s="160" t="s">
        <v>1250</v>
      </c>
      <c r="H92" t="s">
        <v>75</v>
      </c>
      <c r="I92" t="s">
        <v>1156</v>
      </c>
    </row>
    <row r="93" spans="1:9" ht="15">
      <c r="A93" s="136" t="s">
        <v>649</v>
      </c>
      <c r="B93" s="1"/>
      <c r="C93" t="s">
        <v>72</v>
      </c>
      <c r="D93" t="s">
        <v>97</v>
      </c>
      <c r="E93" s="24" t="s">
        <v>647</v>
      </c>
      <c r="F93" t="s">
        <v>617</v>
      </c>
      <c r="G93" s="160" t="s">
        <v>1250</v>
      </c>
      <c r="H93" t="s">
        <v>75</v>
      </c>
      <c r="I93" t="s">
        <v>1238</v>
      </c>
    </row>
    <row r="94" spans="1:9" ht="14">
      <c r="A94" s="137" t="s">
        <v>406</v>
      </c>
      <c r="C94" t="s">
        <v>72</v>
      </c>
      <c r="D94" t="s">
        <v>97</v>
      </c>
      <c r="E94" s="24" t="s">
        <v>377</v>
      </c>
      <c r="F94" s="99" t="s">
        <v>376</v>
      </c>
      <c r="G94" s="160" t="s">
        <v>1250</v>
      </c>
      <c r="H94" t="s">
        <v>75</v>
      </c>
    </row>
    <row r="95" spans="1:9" ht="14">
      <c r="A95" s="22" t="s">
        <v>962</v>
      </c>
      <c r="C95" t="s">
        <v>211</v>
      </c>
      <c r="D95" t="s">
        <v>97</v>
      </c>
      <c r="E95" s="24" t="s">
        <v>973</v>
      </c>
      <c r="F95" s="99" t="s">
        <v>965</v>
      </c>
      <c r="G95" s="160" t="s">
        <v>1250</v>
      </c>
      <c r="H95" s="46" t="s">
        <v>1126</v>
      </c>
      <c r="I95" t="s">
        <v>1231</v>
      </c>
    </row>
    <row r="96" spans="1:9" ht="14">
      <c r="A96" s="22" t="s">
        <v>1029</v>
      </c>
      <c r="C96" t="s">
        <v>211</v>
      </c>
      <c r="D96" t="s">
        <v>97</v>
      </c>
      <c r="E96" s="24"/>
      <c r="F96" s="99" t="s">
        <v>995</v>
      </c>
      <c r="G96" s="160" t="s">
        <v>1250</v>
      </c>
      <c r="H96" t="s">
        <v>75</v>
      </c>
    </row>
    <row r="97" spans="1:10" ht="14">
      <c r="A97" s="137" t="s">
        <v>222</v>
      </c>
      <c r="C97" t="s">
        <v>72</v>
      </c>
      <c r="D97" s="46" t="s">
        <v>97</v>
      </c>
      <c r="E97" s="25" t="s">
        <v>366</v>
      </c>
      <c r="F97" s="100" t="s">
        <v>368</v>
      </c>
      <c r="G97" s="160" t="s">
        <v>1250</v>
      </c>
      <c r="H97" s="46" t="s">
        <v>75</v>
      </c>
      <c r="I97" t="s">
        <v>1182</v>
      </c>
    </row>
    <row r="98" spans="1:10" ht="14">
      <c r="A98" s="160" t="s">
        <v>943</v>
      </c>
      <c r="C98" t="s">
        <v>74</v>
      </c>
      <c r="D98" t="s">
        <v>97</v>
      </c>
      <c r="E98" s="25" t="s">
        <v>945</v>
      </c>
      <c r="F98" s="100" t="s">
        <v>983</v>
      </c>
      <c r="G98" s="160" t="s">
        <v>1250</v>
      </c>
      <c r="H98" t="s">
        <v>75</v>
      </c>
      <c r="I98" t="s">
        <v>1133</v>
      </c>
    </row>
    <row r="99" spans="1:10" ht="15">
      <c r="A99" s="138" t="s">
        <v>863</v>
      </c>
      <c r="B99" s="164" t="s">
        <v>881</v>
      </c>
      <c r="C99" t="s">
        <v>72</v>
      </c>
      <c r="D99" t="s">
        <v>97</v>
      </c>
      <c r="E99" s="24" t="s">
        <v>773</v>
      </c>
      <c r="F99" s="99"/>
      <c r="G99" s="160" t="s">
        <v>1250</v>
      </c>
      <c r="H99" t="s">
        <v>75</v>
      </c>
      <c r="I99" t="s">
        <v>1147</v>
      </c>
    </row>
    <row r="100" spans="1:10" ht="14">
      <c r="A100" s="137" t="s">
        <v>521</v>
      </c>
      <c r="B100" s="109" t="s">
        <v>672</v>
      </c>
      <c r="C100" t="s">
        <v>72</v>
      </c>
      <c r="D100" s="46"/>
      <c r="E100" s="25" t="s">
        <v>311</v>
      </c>
      <c r="F100" s="100"/>
      <c r="G100" s="160" t="s">
        <v>1253</v>
      </c>
      <c r="H100" t="s">
        <v>1126</v>
      </c>
      <c r="I100" t="s">
        <v>1279</v>
      </c>
    </row>
    <row r="101" spans="1:10" ht="15">
      <c r="A101" s="136" t="s">
        <v>252</v>
      </c>
      <c r="B101" t="s">
        <v>634</v>
      </c>
      <c r="C101" t="s">
        <v>72</v>
      </c>
      <c r="E101" s="24" t="s">
        <v>186</v>
      </c>
    </row>
    <row r="102" spans="1:10" ht="14">
      <c r="A102" s="160" t="s">
        <v>917</v>
      </c>
      <c r="C102" t="s">
        <v>74</v>
      </c>
      <c r="D102" t="s">
        <v>97</v>
      </c>
      <c r="E102" s="24" t="s">
        <v>880</v>
      </c>
      <c r="F102" s="99" t="s">
        <v>876</v>
      </c>
      <c r="G102" s="160" t="s">
        <v>1250</v>
      </c>
      <c r="H102" t="s">
        <v>75</v>
      </c>
      <c r="I102" t="s">
        <v>1141</v>
      </c>
    </row>
    <row r="103" spans="1:10" ht="23" customHeight="1">
      <c r="A103" s="137" t="s">
        <v>84</v>
      </c>
      <c r="C103" t="s">
        <v>72</v>
      </c>
      <c r="D103" t="s">
        <v>97</v>
      </c>
      <c r="E103" s="24" t="s">
        <v>115</v>
      </c>
      <c r="F103" s="99" t="s">
        <v>95</v>
      </c>
      <c r="G103" s="160" t="s">
        <v>1250</v>
      </c>
      <c r="H103" t="s">
        <v>75</v>
      </c>
      <c r="I103" s="46" t="s">
        <v>1183</v>
      </c>
    </row>
    <row r="104" spans="1:10" ht="23" customHeight="1">
      <c r="A104" s="22" t="s">
        <v>507</v>
      </c>
      <c r="B104" t="s">
        <v>508</v>
      </c>
      <c r="C104" t="s">
        <v>193</v>
      </c>
      <c r="D104" t="s">
        <v>97</v>
      </c>
      <c r="E104" s="25" t="s">
        <v>284</v>
      </c>
      <c r="F104" s="99" t="s">
        <v>218</v>
      </c>
      <c r="G104" s="160" t="s">
        <v>1250</v>
      </c>
      <c r="H104" t="s">
        <v>1030</v>
      </c>
    </row>
    <row r="105" spans="1:10" ht="14">
      <c r="A105" s="160" t="s">
        <v>1015</v>
      </c>
      <c r="B105" t="s">
        <v>1024</v>
      </c>
      <c r="C105" t="s">
        <v>74</v>
      </c>
      <c r="D105" t="s">
        <v>97</v>
      </c>
      <c r="E105" s="25"/>
      <c r="F105" s="99" t="s">
        <v>995</v>
      </c>
      <c r="G105" s="160" t="s">
        <v>1250</v>
      </c>
      <c r="H105" t="s">
        <v>75</v>
      </c>
    </row>
    <row r="106" spans="1:10" ht="14">
      <c r="A106" s="160" t="s">
        <v>616</v>
      </c>
      <c r="C106" t="s">
        <v>74</v>
      </c>
      <c r="D106" t="s">
        <v>97</v>
      </c>
      <c r="E106" s="25" t="s">
        <v>647</v>
      </c>
      <c r="F106" s="99" t="s">
        <v>617</v>
      </c>
      <c r="G106" s="160" t="s">
        <v>1250</v>
      </c>
      <c r="H106" t="s">
        <v>75</v>
      </c>
    </row>
    <row r="107" spans="1:10" ht="14">
      <c r="A107" s="160" t="s">
        <v>676</v>
      </c>
      <c r="C107" t="s">
        <v>74</v>
      </c>
      <c r="D107" t="s">
        <v>97</v>
      </c>
      <c r="E107" s="25" t="s">
        <v>658</v>
      </c>
      <c r="F107" s="99" t="s">
        <v>659</v>
      </c>
      <c r="G107" s="160" t="s">
        <v>1250</v>
      </c>
      <c r="H107" t="s">
        <v>75</v>
      </c>
    </row>
    <row r="108" spans="1:10" ht="15">
      <c r="A108" s="136" t="s">
        <v>630</v>
      </c>
      <c r="B108" t="s">
        <v>635</v>
      </c>
      <c r="C108" t="s">
        <v>72</v>
      </c>
      <c r="E108" s="24" t="s">
        <v>186</v>
      </c>
    </row>
    <row r="109" spans="1:10" ht="14">
      <c r="A109" s="22" t="s">
        <v>636</v>
      </c>
      <c r="B109" t="s">
        <v>637</v>
      </c>
      <c r="C109" t="s">
        <v>193</v>
      </c>
      <c r="D109" t="s">
        <v>97</v>
      </c>
      <c r="E109" s="24" t="s">
        <v>359</v>
      </c>
      <c r="F109" s="21" t="s">
        <v>299</v>
      </c>
      <c r="G109" s="160" t="s">
        <v>1250</v>
      </c>
      <c r="H109" t="s">
        <v>75</v>
      </c>
      <c r="I109" t="s">
        <v>1184</v>
      </c>
      <c r="J109" t="s">
        <v>1241</v>
      </c>
    </row>
    <row r="110" spans="1:10" ht="23" customHeight="1">
      <c r="A110" s="22" t="s">
        <v>281</v>
      </c>
      <c r="C110" t="s">
        <v>193</v>
      </c>
      <c r="D110" t="s">
        <v>97</v>
      </c>
      <c r="E110" s="27" t="s">
        <v>124</v>
      </c>
      <c r="F110" s="99" t="s">
        <v>106</v>
      </c>
      <c r="G110" s="160" t="s">
        <v>1250</v>
      </c>
      <c r="H110" t="s">
        <v>75</v>
      </c>
      <c r="I110" t="s">
        <v>1185</v>
      </c>
    </row>
    <row r="111" spans="1:10" ht="23" customHeight="1">
      <c r="A111" s="173" t="s">
        <v>436</v>
      </c>
      <c r="B111" s="174"/>
      <c r="C111" s="174" t="s">
        <v>113</v>
      </c>
      <c r="D111" s="174" t="s">
        <v>97</v>
      </c>
      <c r="E111" s="178" t="s">
        <v>124</v>
      </c>
      <c r="F111" s="180" t="s">
        <v>106</v>
      </c>
      <c r="G111" s="160" t="s">
        <v>1250</v>
      </c>
      <c r="H111" s="174" t="s">
        <v>75</v>
      </c>
      <c r="I111" t="s">
        <v>1186</v>
      </c>
    </row>
    <row r="112" spans="1:10" ht="14">
      <c r="A112" s="160" t="s">
        <v>469</v>
      </c>
      <c r="C112" t="s">
        <v>74</v>
      </c>
      <c r="D112" t="s">
        <v>470</v>
      </c>
      <c r="E112" s="25" t="s">
        <v>480</v>
      </c>
      <c r="F112" s="99" t="s">
        <v>472</v>
      </c>
      <c r="G112" s="160" t="s">
        <v>1250</v>
      </c>
      <c r="H112" t="s">
        <v>75</v>
      </c>
      <c r="I112" t="s">
        <v>1200</v>
      </c>
    </row>
    <row r="113" spans="1:10" ht="15">
      <c r="A113" s="136" t="s">
        <v>651</v>
      </c>
      <c r="C113" t="s">
        <v>72</v>
      </c>
      <c r="D113" t="s">
        <v>75</v>
      </c>
      <c r="E113" s="25" t="s">
        <v>647</v>
      </c>
      <c r="F113" t="s">
        <v>617</v>
      </c>
      <c r="G113" s="160" t="s">
        <v>1250</v>
      </c>
      <c r="H113" t="s">
        <v>75</v>
      </c>
      <c r="I113" t="s">
        <v>1187</v>
      </c>
    </row>
    <row r="114" spans="1:10" ht="14">
      <c r="A114" s="137" t="s">
        <v>1005</v>
      </c>
      <c r="C114" t="s">
        <v>72</v>
      </c>
      <c r="D114" t="s">
        <v>97</v>
      </c>
      <c r="E114" s="25" t="s">
        <v>359</v>
      </c>
      <c r="F114" s="21" t="s">
        <v>299</v>
      </c>
      <c r="G114" s="160" t="s">
        <v>1250</v>
      </c>
      <c r="H114" t="s">
        <v>75</v>
      </c>
      <c r="I114" t="s">
        <v>1188</v>
      </c>
    </row>
    <row r="115" spans="1:10" ht="14">
      <c r="A115" s="137" t="s">
        <v>750</v>
      </c>
      <c r="C115" t="s">
        <v>72</v>
      </c>
      <c r="D115" s="49" t="s">
        <v>729</v>
      </c>
      <c r="E115" s="24" t="s">
        <v>773</v>
      </c>
      <c r="F115" s="21" t="s">
        <v>745</v>
      </c>
    </row>
    <row r="116" spans="1:10" ht="14">
      <c r="A116" s="137" t="s">
        <v>853</v>
      </c>
      <c r="C116" t="s">
        <v>72</v>
      </c>
      <c r="D116" s="49" t="s">
        <v>729</v>
      </c>
      <c r="E116" s="25" t="s">
        <v>773</v>
      </c>
      <c r="F116" s="21"/>
      <c r="G116" s="160" t="s">
        <v>1250</v>
      </c>
      <c r="H116" s="49" t="s">
        <v>1126</v>
      </c>
      <c r="I116" t="s">
        <v>1149</v>
      </c>
    </row>
    <row r="117" spans="1:10" ht="14">
      <c r="A117" s="160" t="s">
        <v>300</v>
      </c>
      <c r="C117" t="s">
        <v>74</v>
      </c>
      <c r="D117" s="46" t="s">
        <v>97</v>
      </c>
      <c r="E117" s="25" t="s">
        <v>359</v>
      </c>
      <c r="F117" s="21" t="s">
        <v>299</v>
      </c>
      <c r="G117" s="160" t="s">
        <v>1250</v>
      </c>
      <c r="H117" s="49" t="s">
        <v>75</v>
      </c>
      <c r="I117" t="s">
        <v>1189</v>
      </c>
    </row>
    <row r="118" spans="1:10" ht="14">
      <c r="A118" s="139" t="s">
        <v>638</v>
      </c>
      <c r="B118" t="s">
        <v>639</v>
      </c>
      <c r="C118" t="s">
        <v>72</v>
      </c>
      <c r="D118" s="46" t="s">
        <v>97</v>
      </c>
      <c r="E118" s="25" t="s">
        <v>530</v>
      </c>
      <c r="F118" s="21" t="s">
        <v>494</v>
      </c>
      <c r="G118" s="160" t="s">
        <v>1250</v>
      </c>
      <c r="H118" s="49" t="s">
        <v>75</v>
      </c>
    </row>
    <row r="119" spans="1:10" ht="15">
      <c r="A119" s="136" t="s">
        <v>538</v>
      </c>
      <c r="B119" t="s">
        <v>1273</v>
      </c>
      <c r="C119" t="s">
        <v>72</v>
      </c>
      <c r="E119" s="24" t="s">
        <v>186</v>
      </c>
      <c r="G119" s="160" t="s">
        <v>1250</v>
      </c>
      <c r="H119" t="s">
        <v>75</v>
      </c>
      <c r="I119" t="s">
        <v>1188</v>
      </c>
      <c r="J119" t="s">
        <v>1276</v>
      </c>
    </row>
    <row r="120" spans="1:10" ht="15">
      <c r="A120" s="136" t="s">
        <v>539</v>
      </c>
      <c r="B120" t="s">
        <v>1273</v>
      </c>
      <c r="C120" t="s">
        <v>72</v>
      </c>
      <c r="E120" s="24" t="s">
        <v>186</v>
      </c>
      <c r="G120" s="160" t="s">
        <v>1250</v>
      </c>
      <c r="H120" t="s">
        <v>75</v>
      </c>
      <c r="I120" t="s">
        <v>1188</v>
      </c>
      <c r="J120" t="s">
        <v>1276</v>
      </c>
    </row>
    <row r="121" spans="1:10" ht="15">
      <c r="A121" s="136" t="s">
        <v>540</v>
      </c>
      <c r="C121" t="s">
        <v>72</v>
      </c>
      <c r="E121" s="24" t="s">
        <v>186</v>
      </c>
      <c r="G121" s="160" t="s">
        <v>1253</v>
      </c>
      <c r="H121" s="160" t="s">
        <v>1126</v>
      </c>
      <c r="I121" s="160" t="s">
        <v>1266</v>
      </c>
      <c r="J121" s="267" t="s">
        <v>1267</v>
      </c>
    </row>
    <row r="122" spans="1:10" ht="14">
      <c r="A122" s="160" t="s">
        <v>375</v>
      </c>
      <c r="C122" t="s">
        <v>74</v>
      </c>
      <c r="D122" s="46" t="s">
        <v>97</v>
      </c>
      <c r="E122" s="25" t="s">
        <v>359</v>
      </c>
      <c r="F122" s="21" t="s">
        <v>376</v>
      </c>
      <c r="G122" s="160" t="s">
        <v>1250</v>
      </c>
      <c r="H122" s="160" t="s">
        <v>75</v>
      </c>
    </row>
    <row r="123" spans="1:10" ht="14">
      <c r="A123" s="137" t="s">
        <v>478</v>
      </c>
      <c r="C123" t="s">
        <v>72</v>
      </c>
      <c r="D123" t="s">
        <v>97</v>
      </c>
      <c r="E123" s="24" t="s">
        <v>480</v>
      </c>
      <c r="F123" s="99" t="s">
        <v>472</v>
      </c>
      <c r="G123" s="160" t="s">
        <v>1250</v>
      </c>
      <c r="H123" t="s">
        <v>75</v>
      </c>
      <c r="I123" t="s">
        <v>1190</v>
      </c>
    </row>
    <row r="124" spans="1:10" ht="14">
      <c r="A124" s="160" t="s">
        <v>373</v>
      </c>
      <c r="C124" t="s">
        <v>74</v>
      </c>
      <c r="D124" s="46" t="s">
        <v>97</v>
      </c>
      <c r="E124" s="25" t="s">
        <v>359</v>
      </c>
      <c r="F124" s="21" t="s">
        <v>299</v>
      </c>
      <c r="G124" s="160" t="s">
        <v>1250</v>
      </c>
      <c r="H124" t="s">
        <v>75</v>
      </c>
    </row>
    <row r="125" spans="1:10" ht="23" customHeight="1">
      <c r="A125" s="22" t="s">
        <v>164</v>
      </c>
      <c r="B125" t="s">
        <v>1040</v>
      </c>
      <c r="C125" t="s">
        <v>193</v>
      </c>
      <c r="D125" t="s">
        <v>97</v>
      </c>
      <c r="E125" s="25" t="s">
        <v>124</v>
      </c>
      <c r="F125" s="99" t="s">
        <v>106</v>
      </c>
      <c r="G125" s="160" t="s">
        <v>1250</v>
      </c>
      <c r="H125" t="s">
        <v>75</v>
      </c>
    </row>
    <row r="126" spans="1:10" ht="23" customHeight="1">
      <c r="A126" s="22" t="s">
        <v>620</v>
      </c>
      <c r="B126" t="s">
        <v>619</v>
      </c>
      <c r="C126" t="s">
        <v>193</v>
      </c>
      <c r="D126" t="s">
        <v>97</v>
      </c>
      <c r="E126" s="25" t="s">
        <v>284</v>
      </c>
      <c r="F126" s="99" t="s">
        <v>218</v>
      </c>
      <c r="G126" s="160" t="s">
        <v>1250</v>
      </c>
      <c r="H126" t="s">
        <v>75</v>
      </c>
      <c r="I126" t="s">
        <v>1192</v>
      </c>
    </row>
    <row r="127" spans="1:10" ht="15">
      <c r="A127" s="136" t="s">
        <v>814</v>
      </c>
      <c r="C127" t="s">
        <v>72</v>
      </c>
      <c r="D127" t="s">
        <v>97</v>
      </c>
      <c r="E127" s="24" t="s">
        <v>773</v>
      </c>
      <c r="F127" t="s">
        <v>745</v>
      </c>
      <c r="G127" s="160" t="s">
        <v>1250</v>
      </c>
      <c r="H127" t="s">
        <v>75</v>
      </c>
      <c r="I127" t="s">
        <v>1154</v>
      </c>
    </row>
    <row r="128" spans="1:10" ht="23" customHeight="1">
      <c r="A128" s="22" t="s">
        <v>86</v>
      </c>
      <c r="C128" t="s">
        <v>193</v>
      </c>
      <c r="D128" t="s">
        <v>97</v>
      </c>
      <c r="E128" s="24" t="s">
        <v>115</v>
      </c>
      <c r="F128" s="99" t="s">
        <v>95</v>
      </c>
      <c r="G128" s="160" t="s">
        <v>1250</v>
      </c>
      <c r="H128" t="s">
        <v>75</v>
      </c>
    </row>
    <row r="129" spans="1:10" ht="14">
      <c r="A129" s="160" t="s">
        <v>496</v>
      </c>
      <c r="C129" t="s">
        <v>74</v>
      </c>
      <c r="D129" t="s">
        <v>97</v>
      </c>
      <c r="E129" s="24" t="s">
        <v>530</v>
      </c>
      <c r="F129" s="99"/>
      <c r="G129" s="160" t="s">
        <v>1250</v>
      </c>
      <c r="H129" t="s">
        <v>75</v>
      </c>
    </row>
    <row r="130" spans="1:10" ht="15">
      <c r="A130" s="136" t="s">
        <v>541</v>
      </c>
      <c r="B130" t="s">
        <v>1247</v>
      </c>
      <c r="C130" t="s">
        <v>72</v>
      </c>
      <c r="E130" s="24" t="s">
        <v>186</v>
      </c>
      <c r="G130" s="160" t="s">
        <v>1250</v>
      </c>
      <c r="H130" t="s">
        <v>75</v>
      </c>
    </row>
    <row r="131" spans="1:10" ht="14">
      <c r="A131" s="160" t="s">
        <v>908</v>
      </c>
      <c r="C131" t="s">
        <v>74</v>
      </c>
      <c r="D131" t="s">
        <v>97</v>
      </c>
      <c r="E131" s="24" t="s">
        <v>880</v>
      </c>
      <c r="F131" s="99" t="s">
        <v>876</v>
      </c>
      <c r="G131" s="160" t="s">
        <v>1250</v>
      </c>
      <c r="H131" t="s">
        <v>75</v>
      </c>
      <c r="I131" t="s">
        <v>1143</v>
      </c>
    </row>
    <row r="132" spans="1:10" ht="14">
      <c r="A132" s="22" t="s">
        <v>1039</v>
      </c>
      <c r="C132" t="s">
        <v>193</v>
      </c>
      <c r="D132" t="s">
        <v>97</v>
      </c>
      <c r="E132" s="24" t="s">
        <v>973</v>
      </c>
      <c r="F132" s="99" t="s">
        <v>965</v>
      </c>
      <c r="G132" s="160" t="s">
        <v>1250</v>
      </c>
      <c r="H132" t="s">
        <v>1126</v>
      </c>
      <c r="I132" t="s">
        <v>1230</v>
      </c>
    </row>
    <row r="133" spans="1:10" ht="15">
      <c r="A133" s="136" t="s">
        <v>255</v>
      </c>
      <c r="C133" t="s">
        <v>72</v>
      </c>
      <c r="E133" s="24" t="s">
        <v>186</v>
      </c>
      <c r="G133" s="160" t="s">
        <v>1280</v>
      </c>
      <c r="H133" s="160" t="s">
        <v>75</v>
      </c>
      <c r="J133" t="s">
        <v>1268</v>
      </c>
    </row>
    <row r="134" spans="1:10" ht="15">
      <c r="A134" s="136" t="s">
        <v>256</v>
      </c>
      <c r="C134" t="s">
        <v>72</v>
      </c>
      <c r="E134" s="24" t="s">
        <v>186</v>
      </c>
      <c r="G134" s="160" t="s">
        <v>1280</v>
      </c>
      <c r="H134" s="160" t="s">
        <v>75</v>
      </c>
      <c r="I134" t="s">
        <v>1269</v>
      </c>
      <c r="J134" t="s">
        <v>1270</v>
      </c>
    </row>
    <row r="135" spans="1:10" ht="15">
      <c r="A135" s="136" t="s">
        <v>257</v>
      </c>
      <c r="C135" t="s">
        <v>72</v>
      </c>
      <c r="E135" s="24" t="s">
        <v>186</v>
      </c>
      <c r="G135" s="160" t="s">
        <v>1280</v>
      </c>
      <c r="H135" s="160" t="s">
        <v>75</v>
      </c>
      <c r="J135" t="s">
        <v>1271</v>
      </c>
    </row>
    <row r="136" spans="1:10" ht="15">
      <c r="A136" s="136" t="s">
        <v>749</v>
      </c>
      <c r="B136" t="s">
        <v>748</v>
      </c>
      <c r="C136" t="s">
        <v>72</v>
      </c>
      <c r="D136" t="s">
        <v>729</v>
      </c>
      <c r="E136" s="24" t="s">
        <v>725</v>
      </c>
      <c r="F136" t="s">
        <v>745</v>
      </c>
      <c r="G136" s="160" t="s">
        <v>1250</v>
      </c>
      <c r="H136" t="s">
        <v>1126</v>
      </c>
      <c r="I136" t="s">
        <v>1191</v>
      </c>
    </row>
    <row r="137" spans="1:10" ht="15">
      <c r="A137" s="157" t="s">
        <v>644</v>
      </c>
      <c r="C137" t="s">
        <v>193</v>
      </c>
      <c r="D137" t="s">
        <v>97</v>
      </c>
      <c r="E137" s="25" t="s">
        <v>647</v>
      </c>
      <c r="F137" s="99" t="s">
        <v>617</v>
      </c>
      <c r="G137" s="160" t="s">
        <v>1250</v>
      </c>
      <c r="H137" t="s">
        <v>1126</v>
      </c>
      <c r="I137" t="s">
        <v>1128</v>
      </c>
    </row>
    <row r="138" spans="1:10" ht="23" customHeight="1">
      <c r="A138" s="22" t="s">
        <v>87</v>
      </c>
      <c r="C138" t="s">
        <v>193</v>
      </c>
      <c r="D138" s="49" t="s">
        <v>97</v>
      </c>
      <c r="E138" s="25" t="s">
        <v>124</v>
      </c>
      <c r="F138" s="99" t="s">
        <v>306</v>
      </c>
      <c r="G138" s="160" t="s">
        <v>1250</v>
      </c>
      <c r="H138" s="49" t="s">
        <v>75</v>
      </c>
      <c r="I138" t="s">
        <v>1211</v>
      </c>
    </row>
    <row r="139" spans="1:10" ht="15">
      <c r="A139" s="136" t="s">
        <v>904</v>
      </c>
      <c r="C139" t="s">
        <v>72</v>
      </c>
      <c r="D139" t="s">
        <v>97</v>
      </c>
      <c r="E139" s="25" t="s">
        <v>880</v>
      </c>
      <c r="F139" s="99" t="s">
        <v>876</v>
      </c>
      <c r="G139" s="160" t="s">
        <v>1250</v>
      </c>
      <c r="H139" t="s">
        <v>1123</v>
      </c>
      <c r="I139" t="s">
        <v>1236</v>
      </c>
    </row>
    <row r="140" spans="1:10" ht="15">
      <c r="A140" s="136" t="s">
        <v>258</v>
      </c>
      <c r="C140" t="s">
        <v>72</v>
      </c>
      <c r="E140" s="24" t="s">
        <v>186</v>
      </c>
      <c r="H140" s="48" t="s">
        <v>1272</v>
      </c>
    </row>
    <row r="141" spans="1:10" ht="15">
      <c r="A141" s="136" t="s">
        <v>940</v>
      </c>
      <c r="C141" t="s">
        <v>72</v>
      </c>
      <c r="D141" t="s">
        <v>97</v>
      </c>
      <c r="E141" s="24" t="s">
        <v>945</v>
      </c>
      <c r="G141" s="160" t="s">
        <v>1250</v>
      </c>
      <c r="H141" t="s">
        <v>1123</v>
      </c>
      <c r="I141" t="s">
        <v>1233</v>
      </c>
    </row>
    <row r="142" spans="1:10" ht="23" customHeight="1">
      <c r="A142" s="22" t="s">
        <v>88</v>
      </c>
      <c r="C142" t="s">
        <v>193</v>
      </c>
      <c r="D142" t="s">
        <v>97</v>
      </c>
      <c r="E142" s="25" t="s">
        <v>124</v>
      </c>
      <c r="F142" s="99" t="s">
        <v>106</v>
      </c>
      <c r="G142" s="160" t="s">
        <v>1250</v>
      </c>
      <c r="H142" t="s">
        <v>75</v>
      </c>
      <c r="I142" t="s">
        <v>1202</v>
      </c>
    </row>
    <row r="143" spans="1:10" ht="15">
      <c r="A143" s="136" t="s">
        <v>259</v>
      </c>
      <c r="C143" t="s">
        <v>72</v>
      </c>
      <c r="E143" s="24" t="s">
        <v>186</v>
      </c>
      <c r="G143" s="160" t="s">
        <v>1250</v>
      </c>
      <c r="H143" t="s">
        <v>75</v>
      </c>
      <c r="I143" t="s">
        <v>1212</v>
      </c>
    </row>
    <row r="144" spans="1:10" ht="15">
      <c r="A144" s="136" t="s">
        <v>846</v>
      </c>
      <c r="C144" t="s">
        <v>72</v>
      </c>
      <c r="D144" t="s">
        <v>97</v>
      </c>
      <c r="E144" s="24" t="s">
        <v>773</v>
      </c>
      <c r="F144" s="99" t="s">
        <v>745</v>
      </c>
      <c r="G144" s="160" t="s">
        <v>1250</v>
      </c>
      <c r="H144" t="s">
        <v>1123</v>
      </c>
      <c r="I144" t="s">
        <v>1243</v>
      </c>
    </row>
    <row r="145" spans="1:10" ht="14">
      <c r="A145" s="137" t="s">
        <v>717</v>
      </c>
      <c r="C145" t="s">
        <v>72</v>
      </c>
      <c r="D145" s="48" t="s">
        <v>462</v>
      </c>
      <c r="E145" s="24" t="s">
        <v>725</v>
      </c>
      <c r="F145" s="99" t="s">
        <v>712</v>
      </c>
    </row>
    <row r="146" spans="1:10" ht="14">
      <c r="A146" s="160" t="s">
        <v>922</v>
      </c>
      <c r="C146" t="s">
        <v>74</v>
      </c>
      <c r="D146" t="s">
        <v>97</v>
      </c>
      <c r="E146" s="24" t="s">
        <v>880</v>
      </c>
      <c r="F146" s="99" t="s">
        <v>876</v>
      </c>
      <c r="G146" s="160" t="s">
        <v>1250</v>
      </c>
      <c r="H146" t="s">
        <v>75</v>
      </c>
      <c r="I146" t="s">
        <v>1142</v>
      </c>
    </row>
    <row r="147" spans="1:10" ht="14">
      <c r="A147" s="137" t="s">
        <v>482</v>
      </c>
      <c r="C147" t="s">
        <v>72</v>
      </c>
      <c r="D147" t="s">
        <v>97</v>
      </c>
      <c r="E147" s="24" t="s">
        <v>480</v>
      </c>
      <c r="F147" s="99" t="s">
        <v>472</v>
      </c>
      <c r="G147" s="160" t="s">
        <v>1250</v>
      </c>
      <c r="H147" t="s">
        <v>75</v>
      </c>
    </row>
    <row r="148" spans="1:10" ht="14">
      <c r="A148" s="160" t="s">
        <v>1016</v>
      </c>
      <c r="B148" t="s">
        <v>1021</v>
      </c>
      <c r="C148" t="s">
        <v>74</v>
      </c>
      <c r="D148" t="s">
        <v>97</v>
      </c>
      <c r="E148" s="24"/>
      <c r="F148" s="99" t="s">
        <v>995</v>
      </c>
      <c r="G148" s="160" t="s">
        <v>1250</v>
      </c>
      <c r="H148" t="s">
        <v>1030</v>
      </c>
    </row>
    <row r="149" spans="1:10" ht="15">
      <c r="A149" s="136" t="s">
        <v>752</v>
      </c>
      <c r="C149" t="s">
        <v>72</v>
      </c>
      <c r="D149" t="s">
        <v>97</v>
      </c>
      <c r="E149" s="24" t="s">
        <v>773</v>
      </c>
      <c r="F149" s="99" t="s">
        <v>745</v>
      </c>
      <c r="G149" s="160" t="s">
        <v>1250</v>
      </c>
      <c r="H149" s="160" t="s">
        <v>1123</v>
      </c>
      <c r="I149" t="s">
        <v>1274</v>
      </c>
    </row>
    <row r="150" spans="1:10" ht="14">
      <c r="A150" s="22" t="s">
        <v>475</v>
      </c>
      <c r="C150" t="s">
        <v>193</v>
      </c>
      <c r="D150" t="s">
        <v>97</v>
      </c>
      <c r="E150" s="25" t="s">
        <v>480</v>
      </c>
      <c r="F150" s="99" t="s">
        <v>472</v>
      </c>
      <c r="G150" s="160" t="s">
        <v>1250</v>
      </c>
      <c r="H150" t="s">
        <v>75</v>
      </c>
    </row>
    <row r="151" spans="1:10" ht="14">
      <c r="A151" s="160" t="s">
        <v>959</v>
      </c>
      <c r="C151" t="s">
        <v>74</v>
      </c>
      <c r="D151" t="s">
        <v>97</v>
      </c>
      <c r="E151" s="24" t="s">
        <v>945</v>
      </c>
      <c r="F151" s="99"/>
      <c r="G151" s="160" t="s">
        <v>1250</v>
      </c>
      <c r="H151" t="s">
        <v>1123</v>
      </c>
      <c r="I151" t="s">
        <v>1134</v>
      </c>
    </row>
    <row r="152" spans="1:10" ht="14">
      <c r="A152" s="137" t="s">
        <v>905</v>
      </c>
      <c r="C152" t="s">
        <v>72</v>
      </c>
      <c r="D152" t="s">
        <v>97</v>
      </c>
      <c r="E152" s="25" t="s">
        <v>880</v>
      </c>
      <c r="F152" s="99" t="s">
        <v>876</v>
      </c>
      <c r="G152" s="160" t="s">
        <v>1250</v>
      </c>
      <c r="H152" t="s">
        <v>75</v>
      </c>
      <c r="I152" t="s">
        <v>1234</v>
      </c>
    </row>
    <row r="153" spans="1:10" ht="23" customHeight="1">
      <c r="A153" s="137" t="s">
        <v>188</v>
      </c>
      <c r="C153" t="s">
        <v>72</v>
      </c>
      <c r="D153" t="s">
        <v>97</v>
      </c>
      <c r="E153" s="25" t="s">
        <v>284</v>
      </c>
      <c r="F153" s="99" t="s">
        <v>218</v>
      </c>
      <c r="G153" s="160" t="s">
        <v>1250</v>
      </c>
      <c r="H153" t="s">
        <v>75</v>
      </c>
    </row>
    <row r="154" spans="1:10" ht="14">
      <c r="A154" s="137" t="s">
        <v>738</v>
      </c>
      <c r="C154" t="s">
        <v>72</v>
      </c>
      <c r="D154" t="s">
        <v>97</v>
      </c>
      <c r="E154" s="25" t="s">
        <v>725</v>
      </c>
      <c r="F154" s="99" t="s">
        <v>712</v>
      </c>
      <c r="G154" s="160" t="s">
        <v>1250</v>
      </c>
      <c r="H154" t="s">
        <v>75</v>
      </c>
      <c r="I154" t="s">
        <v>1155</v>
      </c>
    </row>
    <row r="155" spans="1:10" ht="23" customHeight="1">
      <c r="A155" s="160" t="s">
        <v>272</v>
      </c>
      <c r="C155" t="s">
        <v>74</v>
      </c>
      <c r="D155" t="s">
        <v>97</v>
      </c>
      <c r="E155" s="25" t="s">
        <v>284</v>
      </c>
      <c r="F155" s="99" t="s">
        <v>218</v>
      </c>
      <c r="G155" s="160" t="s">
        <v>1250</v>
      </c>
      <c r="H155" t="s">
        <v>75</v>
      </c>
      <c r="I155" t="s">
        <v>1159</v>
      </c>
    </row>
    <row r="156" spans="1:10" ht="14">
      <c r="A156" s="137" t="s">
        <v>680</v>
      </c>
      <c r="B156" t="s">
        <v>685</v>
      </c>
      <c r="C156" t="s">
        <v>72</v>
      </c>
      <c r="D156" t="s">
        <v>97</v>
      </c>
      <c r="E156" s="25" t="s">
        <v>658</v>
      </c>
      <c r="F156" s="99" t="s">
        <v>659</v>
      </c>
      <c r="G156" s="160" t="s">
        <v>1250</v>
      </c>
      <c r="H156" t="s">
        <v>75</v>
      </c>
      <c r="I156" t="s">
        <v>1203</v>
      </c>
    </row>
    <row r="157" spans="1:10" ht="14">
      <c r="A157" s="137" t="s">
        <v>640</v>
      </c>
      <c r="B157" t="s">
        <v>1275</v>
      </c>
      <c r="C157" t="s">
        <v>72</v>
      </c>
      <c r="D157" t="s">
        <v>452</v>
      </c>
      <c r="E157" s="25" t="s">
        <v>454</v>
      </c>
      <c r="F157" s="99"/>
      <c r="G157" s="160" t="s">
        <v>1250</v>
      </c>
      <c r="H157" s="160" t="s">
        <v>75</v>
      </c>
      <c r="J157" t="s">
        <v>1276</v>
      </c>
    </row>
    <row r="158" spans="1:10" ht="14">
      <c r="A158" s="22" t="s">
        <v>458</v>
      </c>
      <c r="B158" t="s">
        <v>1221</v>
      </c>
      <c r="C158" t="s">
        <v>193</v>
      </c>
      <c r="D158" t="s">
        <v>460</v>
      </c>
      <c r="E158" s="25" t="s">
        <v>454</v>
      </c>
      <c r="F158" s="119" t="s">
        <v>451</v>
      </c>
      <c r="G158" s="160" t="s">
        <v>1250</v>
      </c>
      <c r="H158" s="46" t="s">
        <v>75</v>
      </c>
      <c r="I158" t="s">
        <v>838</v>
      </c>
      <c r="J158" t="s">
        <v>1240</v>
      </c>
    </row>
    <row r="159" spans="1:10" ht="14">
      <c r="A159" s="137" t="s">
        <v>713</v>
      </c>
      <c r="C159" t="s">
        <v>72</v>
      </c>
      <c r="D159" t="s">
        <v>97</v>
      </c>
      <c r="E159" s="25" t="s">
        <v>725</v>
      </c>
      <c r="F159" s="119"/>
      <c r="G159" s="160" t="s">
        <v>1250</v>
      </c>
      <c r="H159" t="s">
        <v>1123</v>
      </c>
      <c r="I159" t="s">
        <v>1204</v>
      </c>
      <c r="J159" t="s">
        <v>1222</v>
      </c>
    </row>
    <row r="160" spans="1:10" ht="14">
      <c r="A160" s="160" t="s">
        <v>407</v>
      </c>
      <c r="C160" t="s">
        <v>74</v>
      </c>
      <c r="D160" t="s">
        <v>97</v>
      </c>
      <c r="E160" s="25" t="s">
        <v>377</v>
      </c>
      <c r="F160" s="99" t="s">
        <v>408</v>
      </c>
      <c r="G160" s="160" t="s">
        <v>1250</v>
      </c>
      <c r="H160" t="s">
        <v>75</v>
      </c>
      <c r="I160" t="s">
        <v>1213</v>
      </c>
    </row>
    <row r="161" spans="1:10" ht="14">
      <c r="A161" s="137" t="s">
        <v>939</v>
      </c>
      <c r="C161" t="s">
        <v>72</v>
      </c>
      <c r="D161" t="s">
        <v>97</v>
      </c>
      <c r="E161" s="25" t="s">
        <v>945</v>
      </c>
      <c r="F161" s="99"/>
      <c r="G161" s="160" t="s">
        <v>1250</v>
      </c>
      <c r="H161" t="s">
        <v>1126</v>
      </c>
      <c r="I161" t="s">
        <v>1132</v>
      </c>
    </row>
    <row r="162" spans="1:10" ht="14">
      <c r="A162" s="137" t="s">
        <v>999</v>
      </c>
      <c r="C162" t="s">
        <v>72</v>
      </c>
      <c r="D162" t="s">
        <v>97</v>
      </c>
      <c r="E162" s="25"/>
      <c r="F162" s="99" t="s">
        <v>995</v>
      </c>
      <c r="G162" s="160" t="s">
        <v>1250</v>
      </c>
      <c r="H162" t="s">
        <v>1126</v>
      </c>
      <c r="I162" t="s">
        <v>1127</v>
      </c>
    </row>
    <row r="163" spans="1:10" ht="14">
      <c r="A163" s="162" t="s">
        <v>400</v>
      </c>
      <c r="B163" s="107"/>
      <c r="C163" t="s">
        <v>74</v>
      </c>
      <c r="D163" t="s">
        <v>97</v>
      </c>
      <c r="E163" s="25" t="s">
        <v>377</v>
      </c>
      <c r="F163" s="104" t="s">
        <v>376</v>
      </c>
      <c r="G163" s="160" t="s">
        <v>1250</v>
      </c>
      <c r="H163" t="s">
        <v>75</v>
      </c>
    </row>
    <row r="164" spans="1:10" ht="15">
      <c r="A164" s="136" t="s">
        <v>260</v>
      </c>
      <c r="B164" s="1"/>
      <c r="C164" t="s">
        <v>72</v>
      </c>
      <c r="E164" s="24" t="s">
        <v>186</v>
      </c>
      <c r="G164" s="160" t="s">
        <v>1250</v>
      </c>
      <c r="H164" t="s">
        <v>1126</v>
      </c>
      <c r="I164" t="s">
        <v>1193</v>
      </c>
      <c r="J164" s="12" t="s">
        <v>1165</v>
      </c>
    </row>
    <row r="165" spans="1:10" ht="23" customHeight="1">
      <c r="A165" s="22" t="s">
        <v>90</v>
      </c>
      <c r="B165" t="s">
        <v>1038</v>
      </c>
      <c r="C165" t="s">
        <v>193</v>
      </c>
      <c r="D165" t="s">
        <v>97</v>
      </c>
      <c r="E165" s="27" t="s">
        <v>124</v>
      </c>
      <c r="F165" s="99" t="s">
        <v>106</v>
      </c>
      <c r="G165" s="160" t="s">
        <v>1250</v>
      </c>
      <c r="H165" t="s">
        <v>1123</v>
      </c>
      <c r="I165" t="s">
        <v>1242</v>
      </c>
    </row>
    <row r="166" spans="1:10" ht="14">
      <c r="A166" s="162" t="s">
        <v>978</v>
      </c>
      <c r="B166" s="1"/>
      <c r="C166" t="s">
        <v>74</v>
      </c>
      <c r="D166" t="s">
        <v>97</v>
      </c>
      <c r="E166" s="24" t="s">
        <v>973</v>
      </c>
      <c r="F166" s="99" t="s">
        <v>965</v>
      </c>
      <c r="G166" s="160" t="s">
        <v>1250</v>
      </c>
      <c r="H166" t="s">
        <v>1126</v>
      </c>
      <c r="I166" t="s">
        <v>1228</v>
      </c>
    </row>
    <row r="167" spans="1:10" ht="15">
      <c r="A167" s="136" t="s">
        <v>724</v>
      </c>
      <c r="C167" t="s">
        <v>72</v>
      </c>
      <c r="D167" t="s">
        <v>731</v>
      </c>
      <c r="E167" s="25" t="s">
        <v>725</v>
      </c>
      <c r="F167" s="99"/>
      <c r="G167" s="160" t="s">
        <v>1250</v>
      </c>
      <c r="H167" t="s">
        <v>75</v>
      </c>
      <c r="I167" t="s">
        <v>1205</v>
      </c>
    </row>
    <row r="168" spans="1:10" ht="15">
      <c r="A168" s="136" t="s">
        <v>261</v>
      </c>
      <c r="B168" s="1"/>
      <c r="C168" t="s">
        <v>72</v>
      </c>
      <c r="E168" s="24" t="s">
        <v>186</v>
      </c>
    </row>
    <row r="169" spans="1:10" ht="14">
      <c r="A169" s="160" t="s">
        <v>440</v>
      </c>
      <c r="C169" t="s">
        <v>74</v>
      </c>
      <c r="D169" t="s">
        <v>97</v>
      </c>
      <c r="E169" s="27" t="s">
        <v>377</v>
      </c>
      <c r="F169" s="99" t="s">
        <v>376</v>
      </c>
      <c r="G169" s="160" t="s">
        <v>1250</v>
      </c>
      <c r="H169" t="s">
        <v>75</v>
      </c>
      <c r="I169" t="s">
        <v>1215</v>
      </c>
    </row>
    <row r="170" spans="1:10" ht="14">
      <c r="A170" s="160" t="s">
        <v>1014</v>
      </c>
      <c r="C170" t="s">
        <v>74</v>
      </c>
      <c r="D170" t="s">
        <v>97</v>
      </c>
      <c r="E170" s="27"/>
      <c r="F170" s="99" t="s">
        <v>995</v>
      </c>
      <c r="G170" s="160" t="s">
        <v>1250</v>
      </c>
      <c r="H170" t="s">
        <v>75</v>
      </c>
    </row>
    <row r="171" spans="1:10" ht="14">
      <c r="A171" s="137" t="s">
        <v>383</v>
      </c>
      <c r="C171" t="s">
        <v>72</v>
      </c>
      <c r="D171" t="s">
        <v>97</v>
      </c>
      <c r="E171" s="27" t="s">
        <v>377</v>
      </c>
      <c r="F171" s="104" t="s">
        <v>376</v>
      </c>
      <c r="G171" s="160" t="s">
        <v>1250</v>
      </c>
      <c r="H171" t="s">
        <v>75</v>
      </c>
      <c r="I171" t="s">
        <v>1216</v>
      </c>
    </row>
    <row r="172" spans="1:10" ht="14">
      <c r="A172" s="160" t="s">
        <v>974</v>
      </c>
      <c r="B172" s="1"/>
      <c r="C172" t="s">
        <v>74</v>
      </c>
      <c r="D172" t="s">
        <v>97</v>
      </c>
      <c r="E172" s="24" t="s">
        <v>973</v>
      </c>
      <c r="F172" s="99" t="s">
        <v>965</v>
      </c>
      <c r="G172" s="160" t="s">
        <v>1250</v>
      </c>
      <c r="H172" t="s">
        <v>75</v>
      </c>
      <c r="I172" t="s">
        <v>1229</v>
      </c>
    </row>
    <row r="173" spans="1:10" ht="14">
      <c r="A173" s="137" t="s">
        <v>262</v>
      </c>
      <c r="B173" s="1"/>
      <c r="C173" t="s">
        <v>72</v>
      </c>
      <c r="E173" s="24" t="s">
        <v>186</v>
      </c>
      <c r="G173" s="160" t="s">
        <v>1253</v>
      </c>
      <c r="H173" s="160" t="s">
        <v>1126</v>
      </c>
      <c r="I173" t="s">
        <v>1277</v>
      </c>
    </row>
    <row r="174" spans="1:10" ht="14">
      <c r="A174" s="137" t="s">
        <v>1086</v>
      </c>
      <c r="B174" s="1"/>
      <c r="C174" t="s">
        <v>72</v>
      </c>
      <c r="D174" t="s">
        <v>97</v>
      </c>
      <c r="E174" s="24" t="s">
        <v>880</v>
      </c>
      <c r="F174" t="s">
        <v>930</v>
      </c>
      <c r="G174" s="160" t="s">
        <v>1250</v>
      </c>
      <c r="H174" t="s">
        <v>1126</v>
      </c>
      <c r="I174" t="s">
        <v>1138</v>
      </c>
    </row>
    <row r="175" spans="1:10" ht="15">
      <c r="A175" s="136" t="s">
        <v>263</v>
      </c>
      <c r="B175" s="1"/>
      <c r="C175" t="s">
        <v>72</v>
      </c>
      <c r="E175" s="24" t="s">
        <v>186</v>
      </c>
      <c r="G175" s="160" t="s">
        <v>1253</v>
      </c>
      <c r="H175" s="160" t="s">
        <v>75</v>
      </c>
      <c r="I175">
        <v>300</v>
      </c>
    </row>
    <row r="176" spans="1:10" ht="15">
      <c r="A176" s="136" t="s">
        <v>264</v>
      </c>
      <c r="B176" s="1"/>
      <c r="C176" t="s">
        <v>72</v>
      </c>
      <c r="E176" s="24" t="s">
        <v>186</v>
      </c>
      <c r="G176" s="160" t="s">
        <v>1253</v>
      </c>
      <c r="H176" s="160" t="s">
        <v>1123</v>
      </c>
      <c r="I176" t="s">
        <v>1278</v>
      </c>
    </row>
    <row r="177" spans="1:10" ht="15">
      <c r="A177" s="136" t="s">
        <v>710</v>
      </c>
      <c r="B177" s="1"/>
      <c r="C177" t="s">
        <v>72</v>
      </c>
      <c r="D177" t="s">
        <v>97</v>
      </c>
      <c r="E177" s="24" t="s">
        <v>725</v>
      </c>
      <c r="F177" t="s">
        <v>712</v>
      </c>
      <c r="G177" s="160" t="s">
        <v>1250</v>
      </c>
      <c r="H177" t="s">
        <v>75</v>
      </c>
      <c r="I177" t="s">
        <v>1206</v>
      </c>
    </row>
    <row r="178" spans="1:10" ht="15">
      <c r="A178" s="136" t="s">
        <v>759</v>
      </c>
      <c r="B178" s="109" t="s">
        <v>760</v>
      </c>
      <c r="C178" t="s">
        <v>72</v>
      </c>
      <c r="D178" t="s">
        <v>761</v>
      </c>
      <c r="E178" s="24" t="s">
        <v>773</v>
      </c>
      <c r="F178" t="s">
        <v>745</v>
      </c>
      <c r="G178" s="160" t="s">
        <v>1250</v>
      </c>
      <c r="H178" t="s">
        <v>75</v>
      </c>
      <c r="I178" t="s">
        <v>1217</v>
      </c>
      <c r="J178" t="s">
        <v>1218</v>
      </c>
    </row>
    <row r="179" spans="1:10" ht="15">
      <c r="A179" s="151" t="s">
        <v>698</v>
      </c>
      <c r="B179" s="1"/>
      <c r="C179" t="s">
        <v>72</v>
      </c>
      <c r="D179" t="s">
        <v>97</v>
      </c>
      <c r="E179" s="24" t="s">
        <v>658</v>
      </c>
      <c r="F179" s="99" t="s">
        <v>659</v>
      </c>
      <c r="G179" s="160" t="s">
        <v>1250</v>
      </c>
      <c r="H179" t="s">
        <v>75</v>
      </c>
    </row>
    <row r="180" spans="1:10" ht="15">
      <c r="A180" s="140" t="s">
        <v>565</v>
      </c>
      <c r="C180" t="s">
        <v>196</v>
      </c>
      <c r="D180" t="s">
        <v>97</v>
      </c>
      <c r="E180" s="24" t="s">
        <v>115</v>
      </c>
      <c r="F180" s="99" t="s">
        <v>95</v>
      </c>
      <c r="G180" s="160" t="s">
        <v>1250</v>
      </c>
      <c r="H180" t="s">
        <v>75</v>
      </c>
    </row>
    <row r="181" spans="1:10" ht="15">
      <c r="A181" s="140" t="s">
        <v>543</v>
      </c>
      <c r="B181" s="1"/>
      <c r="C181" t="s">
        <v>606</v>
      </c>
      <c r="E181" s="24" t="s">
        <v>186</v>
      </c>
    </row>
    <row r="182" spans="1:10" ht="15">
      <c r="A182" s="136" t="s">
        <v>1032</v>
      </c>
      <c r="B182" s="1" t="s">
        <v>1033</v>
      </c>
      <c r="C182" t="s">
        <v>72</v>
      </c>
      <c r="D182" t="s">
        <v>97</v>
      </c>
      <c r="E182" s="24"/>
      <c r="F182" t="s">
        <v>1035</v>
      </c>
      <c r="G182" s="160" t="s">
        <v>1250</v>
      </c>
      <c r="H182" t="s">
        <v>75</v>
      </c>
      <c r="I182" t="s">
        <v>1157</v>
      </c>
    </row>
    <row r="183" spans="1:10" ht="15">
      <c r="A183" s="136" t="s">
        <v>757</v>
      </c>
      <c r="B183" s="1"/>
      <c r="C183" t="s">
        <v>72</v>
      </c>
      <c r="D183" t="s">
        <v>97</v>
      </c>
      <c r="E183" s="24" t="s">
        <v>773</v>
      </c>
      <c r="F183" t="s">
        <v>745</v>
      </c>
    </row>
    <row r="184" spans="1:10" ht="15">
      <c r="A184" s="136" t="s">
        <v>266</v>
      </c>
      <c r="B184" s="1"/>
      <c r="C184" t="s">
        <v>72</v>
      </c>
      <c r="E184" s="24" t="s">
        <v>186</v>
      </c>
    </row>
    <row r="185" spans="1:10" ht="14">
      <c r="A185" s="137" t="s">
        <v>457</v>
      </c>
      <c r="B185" t="s">
        <v>1220</v>
      </c>
      <c r="C185" t="s">
        <v>72</v>
      </c>
      <c r="D185" t="s">
        <v>97</v>
      </c>
      <c r="E185" s="24" t="s">
        <v>454</v>
      </c>
      <c r="F185" s="99" t="s">
        <v>451</v>
      </c>
      <c r="G185" s="160" t="s">
        <v>1250</v>
      </c>
      <c r="H185" t="s">
        <v>75</v>
      </c>
    </row>
    <row r="186" spans="1:10" ht="14">
      <c r="A186" s="160" t="s">
        <v>972</v>
      </c>
      <c r="B186" s="1"/>
      <c r="C186" t="s">
        <v>74</v>
      </c>
      <c r="D186" t="s">
        <v>97</v>
      </c>
      <c r="E186" s="24" t="s">
        <v>973</v>
      </c>
      <c r="F186" s="99" t="s">
        <v>965</v>
      </c>
      <c r="G186" s="160" t="s">
        <v>1250</v>
      </c>
      <c r="H186" t="s">
        <v>75</v>
      </c>
    </row>
    <row r="187" spans="1:10" ht="14">
      <c r="A187" s="137" t="s">
        <v>906</v>
      </c>
      <c r="C187" t="s">
        <v>72</v>
      </c>
      <c r="D187" t="s">
        <v>97</v>
      </c>
      <c r="E187" s="24" t="s">
        <v>880</v>
      </c>
      <c r="F187" s="99" t="s">
        <v>930</v>
      </c>
      <c r="G187" s="160" t="s">
        <v>1250</v>
      </c>
      <c r="H187" t="s">
        <v>75</v>
      </c>
      <c r="I187" t="s">
        <v>1137</v>
      </c>
    </row>
    <row r="188" spans="1:10" ht="15">
      <c r="A188" s="136" t="s">
        <v>267</v>
      </c>
      <c r="B188" s="1"/>
      <c r="C188" t="s">
        <v>72</v>
      </c>
      <c r="E188" s="24" t="s">
        <v>186</v>
      </c>
    </row>
    <row r="189" spans="1:10" ht="15">
      <c r="A189" s="136" t="s">
        <v>268</v>
      </c>
      <c r="B189" s="1"/>
      <c r="C189" t="s">
        <v>72</v>
      </c>
      <c r="E189" s="24" t="s">
        <v>186</v>
      </c>
    </row>
    <row r="190" spans="1:10" ht="15">
      <c r="A190" s="136" t="s">
        <v>842</v>
      </c>
      <c r="B190" s="1"/>
      <c r="C190" t="s">
        <v>72</v>
      </c>
      <c r="D190" t="s">
        <v>845</v>
      </c>
      <c r="E190" s="24" t="s">
        <v>773</v>
      </c>
      <c r="F190" t="s">
        <v>745</v>
      </c>
      <c r="G190" s="160" t="s">
        <v>1250</v>
      </c>
      <c r="H190" t="s">
        <v>1126</v>
      </c>
      <c r="I190" t="s">
        <v>1152</v>
      </c>
    </row>
    <row r="191" spans="1:10" ht="14">
      <c r="A191" s="137" t="s">
        <v>148</v>
      </c>
      <c r="C191" t="s">
        <v>72</v>
      </c>
      <c r="D191" t="s">
        <v>97</v>
      </c>
      <c r="E191" s="24" t="s">
        <v>115</v>
      </c>
      <c r="F191" s="99" t="s">
        <v>95</v>
      </c>
      <c r="G191" s="160" t="s">
        <v>1250</v>
      </c>
      <c r="H191" t="s">
        <v>75</v>
      </c>
    </row>
    <row r="192" spans="1:10" ht="14">
      <c r="A192" s="137" t="s">
        <v>910</v>
      </c>
      <c r="C192" t="s">
        <v>72</v>
      </c>
      <c r="D192" t="s">
        <v>97</v>
      </c>
      <c r="E192" s="24" t="s">
        <v>880</v>
      </c>
      <c r="F192" s="99" t="s">
        <v>876</v>
      </c>
      <c r="G192" s="160" t="s">
        <v>1250</v>
      </c>
      <c r="H192" t="s">
        <v>1030</v>
      </c>
    </row>
    <row r="193" spans="1:9" ht="14">
      <c r="A193" s="137" t="s">
        <v>765</v>
      </c>
      <c r="C193" t="s">
        <v>72</v>
      </c>
      <c r="D193" t="s">
        <v>731</v>
      </c>
      <c r="E193" s="24" t="s">
        <v>773</v>
      </c>
      <c r="F193" s="99"/>
      <c r="G193" s="160" t="s">
        <v>1250</v>
      </c>
      <c r="H193" t="s">
        <v>75</v>
      </c>
    </row>
    <row r="194" spans="1:9" ht="15">
      <c r="A194" s="136" t="s">
        <v>563</v>
      </c>
      <c r="B194" s="1"/>
      <c r="C194" t="s">
        <v>72</v>
      </c>
      <c r="E194" s="24" t="s">
        <v>186</v>
      </c>
      <c r="G194" s="160" t="s">
        <v>1250</v>
      </c>
      <c r="H194" t="s">
        <v>75</v>
      </c>
      <c r="I194" t="s">
        <v>1131</v>
      </c>
    </row>
    <row r="195" spans="1:9" ht="23" customHeight="1">
      <c r="A195" s="22" t="s">
        <v>213</v>
      </c>
      <c r="C195" t="s">
        <v>193</v>
      </c>
      <c r="D195" t="s">
        <v>212</v>
      </c>
      <c r="E195" s="25" t="s">
        <v>284</v>
      </c>
      <c r="F195" s="99" t="s">
        <v>218</v>
      </c>
      <c r="G195" s="160" t="s">
        <v>1250</v>
      </c>
      <c r="H195" t="s">
        <v>75</v>
      </c>
      <c r="I195" t="s">
        <v>1207</v>
      </c>
    </row>
    <row r="196" spans="1:9" ht="14">
      <c r="A196" s="139" t="s">
        <v>520</v>
      </c>
      <c r="C196" t="s">
        <v>72</v>
      </c>
      <c r="D196" s="49" t="s">
        <v>109</v>
      </c>
      <c r="E196" s="25" t="s">
        <v>530</v>
      </c>
      <c r="F196" s="123" t="s">
        <v>494</v>
      </c>
      <c r="G196" s="160" t="s">
        <v>1250</v>
      </c>
      <c r="H196" s="49" t="s">
        <v>1030</v>
      </c>
    </row>
    <row r="197" spans="1:9" ht="15">
      <c r="A197" s="136" t="s">
        <v>269</v>
      </c>
      <c r="B197" s="1"/>
      <c r="C197" t="s">
        <v>72</v>
      </c>
      <c r="E197" s="24" t="s">
        <v>186</v>
      </c>
    </row>
    <row r="198" spans="1:9" ht="15">
      <c r="A198" s="136" t="s">
        <v>665</v>
      </c>
      <c r="B198" s="1"/>
      <c r="C198" t="s">
        <v>72</v>
      </c>
      <c r="D198" t="s">
        <v>668</v>
      </c>
      <c r="E198" s="24" t="s">
        <v>658</v>
      </c>
      <c r="F198" t="s">
        <v>659</v>
      </c>
      <c r="G198" s="160" t="s">
        <v>1250</v>
      </c>
      <c r="H198" s="46" t="s">
        <v>75</v>
      </c>
    </row>
    <row r="199" spans="1:9" ht="23" customHeight="1">
      <c r="A199" s="160" t="s">
        <v>92</v>
      </c>
      <c r="C199" t="s">
        <v>74</v>
      </c>
      <c r="D199" t="s">
        <v>97</v>
      </c>
      <c r="E199" s="24" t="s">
        <v>115</v>
      </c>
      <c r="F199" s="99" t="s">
        <v>95</v>
      </c>
      <c r="G199" s="160" t="s">
        <v>1250</v>
      </c>
      <c r="H199" t="s">
        <v>1123</v>
      </c>
    </row>
    <row r="200" spans="1:9" ht="14">
      <c r="A200" s="137" t="s">
        <v>379</v>
      </c>
      <c r="C200" t="s">
        <v>72</v>
      </c>
      <c r="D200" t="s">
        <v>97</v>
      </c>
      <c r="E200" s="24" t="s">
        <v>377</v>
      </c>
      <c r="F200" s="99" t="s">
        <v>376</v>
      </c>
      <c r="G200" s="160" t="s">
        <v>1250</v>
      </c>
      <c r="H200" t="s">
        <v>75</v>
      </c>
      <c r="I200" t="s">
        <v>1214</v>
      </c>
    </row>
    <row r="201" spans="1:9" ht="23" customHeight="1">
      <c r="A201" s="22" t="s">
        <v>568</v>
      </c>
      <c r="C201" t="s">
        <v>193</v>
      </c>
      <c r="D201" t="s">
        <v>97</v>
      </c>
      <c r="E201" s="24" t="s">
        <v>115</v>
      </c>
      <c r="F201" s="99" t="s">
        <v>95</v>
      </c>
      <c r="G201" s="160" t="s">
        <v>1250</v>
      </c>
      <c r="H201" t="s">
        <v>75</v>
      </c>
    </row>
    <row r="202" spans="1:9" ht="14">
      <c r="A202" s="137" t="s">
        <v>840</v>
      </c>
      <c r="B202" t="s">
        <v>839</v>
      </c>
      <c r="C202" t="s">
        <v>72</v>
      </c>
      <c r="D202" s="48" t="s">
        <v>841</v>
      </c>
      <c r="E202" s="24" t="s">
        <v>186</v>
      </c>
      <c r="F202" s="99"/>
      <c r="G202" s="160" t="s">
        <v>1250</v>
      </c>
      <c r="H202" t="s">
        <v>75</v>
      </c>
    </row>
    <row r="203" spans="1:9" ht="15">
      <c r="A203" s="136" t="s">
        <v>270</v>
      </c>
      <c r="B203" s="1" t="s">
        <v>1244</v>
      </c>
      <c r="C203" t="s">
        <v>72</v>
      </c>
      <c r="E203" s="24" t="s">
        <v>186</v>
      </c>
      <c r="G203" s="160" t="s">
        <v>1250</v>
      </c>
      <c r="H203" t="s">
        <v>75</v>
      </c>
    </row>
    <row r="204" spans="1:9" ht="14">
      <c r="A204" s="22" t="s">
        <v>495</v>
      </c>
      <c r="C204" t="s">
        <v>193</v>
      </c>
      <c r="D204" t="s">
        <v>97</v>
      </c>
      <c r="E204" s="24" t="s">
        <v>186</v>
      </c>
      <c r="F204" s="99" t="s">
        <v>494</v>
      </c>
      <c r="G204" s="160" t="s">
        <v>1250</v>
      </c>
      <c r="H204" s="46" t="s">
        <v>75</v>
      </c>
      <c r="I204" t="s">
        <v>1194</v>
      </c>
    </row>
    <row r="205" spans="1:9" ht="14">
      <c r="A205" s="22" t="s">
        <v>1026</v>
      </c>
      <c r="B205" s="1"/>
      <c r="C205" t="s">
        <v>211</v>
      </c>
      <c r="D205" t="s">
        <v>97</v>
      </c>
      <c r="E205" s="24"/>
      <c r="F205" s="99" t="s">
        <v>995</v>
      </c>
      <c r="G205" s="160" t="s">
        <v>1250</v>
      </c>
      <c r="H205" t="s">
        <v>1126</v>
      </c>
    </row>
    <row r="206" spans="1:9" ht="14">
      <c r="A206" s="22" t="s">
        <v>1002</v>
      </c>
      <c r="C206" t="s">
        <v>211</v>
      </c>
      <c r="D206" t="s">
        <v>703</v>
      </c>
      <c r="E206" s="24"/>
      <c r="F206" s="99" t="s">
        <v>995</v>
      </c>
      <c r="G206" s="160" t="s">
        <v>1250</v>
      </c>
      <c r="H206" t="s">
        <v>1123</v>
      </c>
      <c r="I206" t="s">
        <v>1223</v>
      </c>
    </row>
    <row r="207" spans="1:9" ht="14">
      <c r="A207" s="137" t="s">
        <v>511</v>
      </c>
      <c r="B207" t="s">
        <v>512</v>
      </c>
      <c r="C207" t="s">
        <v>72</v>
      </c>
      <c r="E207" s="24" t="s">
        <v>530</v>
      </c>
      <c r="F207" s="123" t="s">
        <v>494</v>
      </c>
      <c r="G207" s="160" t="s">
        <v>1250</v>
      </c>
      <c r="H207" t="s">
        <v>1123</v>
      </c>
      <c r="I207" t="s">
        <v>1232</v>
      </c>
    </row>
    <row r="208" spans="1:9" ht="15">
      <c r="A208" s="136" t="s">
        <v>545</v>
      </c>
      <c r="B208" s="1"/>
      <c r="C208" t="s">
        <v>72</v>
      </c>
      <c r="E208" s="24" t="s">
        <v>186</v>
      </c>
    </row>
    <row r="209" spans="1:9" ht="14">
      <c r="A209" s="160" t="s">
        <v>501</v>
      </c>
      <c r="C209" t="s">
        <v>74</v>
      </c>
      <c r="D209" t="s">
        <v>97</v>
      </c>
      <c r="E209" s="24" t="s">
        <v>530</v>
      </c>
      <c r="F209" s="99" t="s">
        <v>494</v>
      </c>
      <c r="G209" s="160" t="s">
        <v>1250</v>
      </c>
      <c r="H209" t="s">
        <v>75</v>
      </c>
      <c r="I209" t="s">
        <v>1201</v>
      </c>
    </row>
    <row r="210" spans="1:9" ht="15">
      <c r="A210" s="138" t="s">
        <v>875</v>
      </c>
      <c r="B210" s="164" t="s">
        <v>874</v>
      </c>
      <c r="C210" t="s">
        <v>72</v>
      </c>
      <c r="D210" t="s">
        <v>97</v>
      </c>
      <c r="E210" s="24" t="s">
        <v>880</v>
      </c>
      <c r="F210" s="99" t="s">
        <v>876</v>
      </c>
      <c r="G210" s="160" t="s">
        <v>1250</v>
      </c>
      <c r="H210" t="s">
        <v>1126</v>
      </c>
      <c r="I210" t="s">
        <v>1145</v>
      </c>
    </row>
    <row r="211" spans="1:9" ht="14">
      <c r="A211" s="160" t="s">
        <v>398</v>
      </c>
      <c r="C211" t="s">
        <v>74</v>
      </c>
      <c r="D211" t="s">
        <v>97</v>
      </c>
      <c r="E211" s="24" t="s">
        <v>377</v>
      </c>
      <c r="F211" s="104" t="s">
        <v>376</v>
      </c>
      <c r="G211" s="160" t="s">
        <v>1250</v>
      </c>
      <c r="H211" t="s">
        <v>1126</v>
      </c>
      <c r="I211" t="s">
        <v>1219</v>
      </c>
    </row>
    <row r="212" spans="1:9" ht="14">
      <c r="A212" s="160" t="s">
        <v>690</v>
      </c>
      <c r="C212" t="s">
        <v>74</v>
      </c>
      <c r="D212" t="s">
        <v>97</v>
      </c>
      <c r="E212" s="24" t="s">
        <v>377</v>
      </c>
      <c r="F212" s="104" t="s">
        <v>376</v>
      </c>
      <c r="G212" s="160" t="s">
        <v>1250</v>
      </c>
      <c r="H212" t="s">
        <v>1126</v>
      </c>
      <c r="I212" t="s">
        <v>1208</v>
      </c>
    </row>
    <row r="213" spans="1:9" ht="15" thickBot="1">
      <c r="A213" s="160" t="s">
        <v>386</v>
      </c>
      <c r="C213" t="s">
        <v>74</v>
      </c>
      <c r="D213" t="s">
        <v>97</v>
      </c>
      <c r="E213" s="24" t="s">
        <v>377</v>
      </c>
      <c r="F213" s="104" t="s">
        <v>376</v>
      </c>
      <c r="G213" s="160" t="s">
        <v>1250</v>
      </c>
      <c r="H213" t="s">
        <v>75</v>
      </c>
      <c r="I213" t="s">
        <v>1209</v>
      </c>
    </row>
    <row r="214" spans="1:9" ht="15" thickBot="1">
      <c r="A214" s="127" t="s">
        <v>560</v>
      </c>
      <c r="B214" s="127"/>
      <c r="C214" s="127"/>
      <c r="D214" s="127"/>
      <c r="E214" s="127"/>
      <c r="F214" s="127"/>
      <c r="G214" s="166"/>
    </row>
    <row r="215" spans="1:9" ht="14">
      <c r="A215">
        <f>A3</f>
        <v>210</v>
      </c>
      <c r="E215" s="23"/>
    </row>
    <row r="216" spans="1:9" ht="14">
      <c r="A216" s="141" t="s">
        <v>72</v>
      </c>
      <c r="B216" t="s">
        <v>204</v>
      </c>
      <c r="C216">
        <f>(COUNTIF(C4:C213,"Fr"))</f>
        <v>122</v>
      </c>
    </row>
    <row r="217" spans="1:9" ht="14">
      <c r="A217" s="142" t="s">
        <v>74</v>
      </c>
      <c r="B217" t="s">
        <v>74</v>
      </c>
      <c r="C217">
        <f>(COUNTIF(C4:C213,"de"))</f>
        <v>50</v>
      </c>
    </row>
    <row r="218" spans="1:9" ht="14">
      <c r="A218" s="142" t="s">
        <v>211</v>
      </c>
      <c r="B218" t="s">
        <v>193</v>
      </c>
      <c r="C218">
        <f>(COUNTIF(C4:C213,"es"))</f>
        <v>34</v>
      </c>
    </row>
    <row r="219" spans="1:9" ht="14">
      <c r="A219" s="142" t="s">
        <v>708</v>
      </c>
      <c r="B219" t="s">
        <v>613</v>
      </c>
      <c r="C219">
        <f>A215-C216-C217-C218</f>
        <v>4</v>
      </c>
    </row>
    <row r="220" spans="1:9" ht="14">
      <c r="A220" s="142" t="s">
        <v>709</v>
      </c>
      <c r="B220" t="s">
        <v>138</v>
      </c>
      <c r="C220">
        <f>SUM(C216:C219)</f>
        <v>210</v>
      </c>
      <c r="D220">
        <f>COUNTA(D4:D213)</f>
        <v>161</v>
      </c>
    </row>
    <row r="221" spans="1:9" ht="14"/>
    <row r="222" spans="1:9" ht="14"/>
    <row r="223" spans="1:9" ht="14"/>
    <row r="224" spans="1:9" ht="14"/>
    <row r="225" ht="14"/>
    <row r="226" ht="14"/>
    <row r="227" ht="14"/>
    <row r="228" ht="14"/>
    <row r="229" ht="14"/>
    <row r="230" ht="14"/>
    <row r="231" ht="14"/>
    <row r="232" ht="14"/>
    <row r="233" ht="14"/>
    <row r="234" ht="14"/>
  </sheetData>
  <autoFilter ref="A1:J234"/>
  <hyperlinks>
    <hyperlink ref="F39" r:id="rId1"/>
  </hyperlinks>
  <pageMargins left="0.75" right="0.75" top="1" bottom="1" header="0.5" footer="0.5"/>
  <pageSetup paperSize="9" orientation="portrait" horizontalDpi="4294967292" verticalDpi="4294967292"/>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8</vt:i4>
      </vt:variant>
    </vt:vector>
  </HeadingPairs>
  <TitlesOfParts>
    <vt:vector size="8" baseType="lpstr">
      <vt:lpstr>exec archiv</vt:lpstr>
      <vt:lpstr>exec</vt:lpstr>
      <vt:lpstr>honorary</vt:lpstr>
      <vt:lpstr>Assoc</vt:lpstr>
      <vt:lpstr>Assoc-suppr</vt:lpstr>
      <vt:lpstr>Recap</vt:lpstr>
      <vt:lpstr>Point 2018</vt:lpstr>
      <vt:lpstr>point logos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Monique Bonnin</dc:creator>
  <cp:lastModifiedBy>Monique Bonnin</cp:lastModifiedBy>
  <cp:lastPrinted>2014-09-24T19:22:24Z</cp:lastPrinted>
  <dcterms:created xsi:type="dcterms:W3CDTF">2014-06-20T13:58:39Z</dcterms:created>
  <dcterms:modified xsi:type="dcterms:W3CDTF">2018-10-19T10:00:27Z</dcterms:modified>
</cp:coreProperties>
</file>